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olim\Desktop\Rozpočty 2019\Daník\ZUŠ - rekonstrukce byt školníka\"/>
    </mc:Choice>
  </mc:AlternateContent>
  <bookViews>
    <workbookView xWindow="0" yWindow="0" windowWidth="0" windowHeight="0"/>
  </bookViews>
  <sheets>
    <sheet name="Rekapitulace stavby" sheetId="1" r:id="rId1"/>
    <sheet name="01.1 - Bourání" sheetId="2" r:id="rId2"/>
    <sheet name="01.2 - Nový stav" sheetId="3" r:id="rId3"/>
    <sheet name="01.3 - ZTI" sheetId="4" r:id="rId4"/>
    <sheet name="01.4 - ÚT" sheetId="5" r:id="rId5"/>
    <sheet name="PS 01 - EI - silnoproud" sheetId="6" r:id="rId6"/>
    <sheet name="PS 02 - EI - slaboproud" sheetId="7" r:id="rId7"/>
    <sheet name="VRN - VRN" sheetId="8" r:id="rId8"/>
    <sheet name="ON - ON" sheetId="9" r:id="rId9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'01.1 - Bourání'!$C$133:$K$337</definedName>
    <definedName name="_xlnm.Print_Area" localSheetId="1">'01.1 - Bourání'!$C$4:$J$76,'01.1 - Bourání'!$C$82:$J$113,'01.1 - Bourání'!$C$119:$K$337</definedName>
    <definedName name="_xlnm.Print_Titles" localSheetId="1">'01.1 - Bourání'!$133:$133</definedName>
    <definedName name="_xlnm._FilterDatabase" localSheetId="2" hidden="1">'01.2 - Nový stav'!$C$136:$K$588</definedName>
    <definedName name="_xlnm.Print_Area" localSheetId="2">'01.2 - Nový stav'!$C$4:$J$76,'01.2 - Nový stav'!$C$82:$J$116,'01.2 - Nový stav'!$C$122:$K$588</definedName>
    <definedName name="_xlnm.Print_Titles" localSheetId="2">'01.2 - Nový stav'!$136:$136</definedName>
    <definedName name="_xlnm._FilterDatabase" localSheetId="3" hidden="1">'01.3 - ZTI'!$C$124:$K$168</definedName>
    <definedName name="_xlnm.Print_Area" localSheetId="3">'01.3 - ZTI'!$C$4:$J$76,'01.3 - ZTI'!$C$82:$J$104,'01.3 - ZTI'!$C$110:$K$168</definedName>
    <definedName name="_xlnm.Print_Titles" localSheetId="3">'01.3 - ZTI'!$124:$124</definedName>
    <definedName name="_xlnm._FilterDatabase" localSheetId="4" hidden="1">'01.4 - ÚT'!$C$120:$K$137</definedName>
    <definedName name="_xlnm.Print_Area" localSheetId="4">'01.4 - ÚT'!$C$4:$J$76,'01.4 - ÚT'!$C$82:$J$100,'01.4 - ÚT'!$C$106:$K$137</definedName>
    <definedName name="_xlnm.Print_Titles" localSheetId="4">'01.4 - ÚT'!$120:$120</definedName>
    <definedName name="_xlnm._FilterDatabase" localSheetId="5" hidden="1">'PS 01 - EI - silnoproud'!$C$125:$K$172</definedName>
    <definedName name="_xlnm.Print_Area" localSheetId="5">'PS 01 - EI - silnoproud'!$C$4:$J$76,'PS 01 - EI - silnoproud'!$C$82:$J$107,'PS 01 - EI - silnoproud'!$C$113:$K$172</definedName>
    <definedName name="_xlnm.Print_Titles" localSheetId="5">'PS 01 - EI - silnoproud'!$125:$125</definedName>
    <definedName name="_xlnm._FilterDatabase" localSheetId="6" hidden="1">'PS 02 - EI - slaboproud'!$C$119:$K$166</definedName>
    <definedName name="_xlnm.Print_Area" localSheetId="6">'PS 02 - EI - slaboproud'!$C$4:$J$76,'PS 02 - EI - slaboproud'!$C$82:$J$101,'PS 02 - EI - slaboproud'!$C$107:$K$166</definedName>
    <definedName name="_xlnm.Print_Titles" localSheetId="6">'PS 02 - EI - slaboproud'!$119:$119</definedName>
    <definedName name="_xlnm._FilterDatabase" localSheetId="7" hidden="1">'VRN - VRN'!$C$119:$K$127</definedName>
    <definedName name="_xlnm.Print_Area" localSheetId="7">'VRN - VRN'!$C$4:$J$76,'VRN - VRN'!$C$82:$J$101,'VRN - VRN'!$C$107:$K$127</definedName>
    <definedName name="_xlnm.Print_Titles" localSheetId="7">'VRN - VRN'!$119:$119</definedName>
    <definedName name="_xlnm._FilterDatabase" localSheetId="8" hidden="1">'ON - ON'!$C$120:$K$133</definedName>
    <definedName name="_xlnm.Print_Area" localSheetId="8">'ON - ON'!$C$4:$J$76,'ON - ON'!$C$82:$J$102,'ON - ON'!$C$108:$K$133</definedName>
    <definedName name="_xlnm.Print_Titles" localSheetId="8">'ON - ON'!$120:$120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3"/>
  <c i="9" r="J35"/>
  <c i="1" r="AX103"/>
  <c i="9" r="BI133"/>
  <c r="BH133"/>
  <c r="BG133"/>
  <c r="BF133"/>
  <c r="T133"/>
  <c r="T132"/>
  <c r="T131"/>
  <c r="R133"/>
  <c r="R132"/>
  <c r="R131"/>
  <c r="P133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8" r="J37"/>
  <c r="J36"/>
  <c i="1" r="AY102"/>
  <c i="8" r="J35"/>
  <c i="1" r="AX102"/>
  <c i="8"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102"/>
  <c i="8" r="J116"/>
  <c r="F116"/>
  <c r="F114"/>
  <c r="E112"/>
  <c r="J91"/>
  <c r="F91"/>
  <c r="F89"/>
  <c r="E87"/>
  <c r="J24"/>
  <c r="E24"/>
  <c r="J117"/>
  <c r="J23"/>
  <c r="J18"/>
  <c r="E18"/>
  <c r="F117"/>
  <c r="J17"/>
  <c r="J12"/>
  <c r="J89"/>
  <c r="E7"/>
  <c r="E85"/>
  <c i="7" r="J37"/>
  <c r="J36"/>
  <c i="1" r="AY101"/>
  <c i="7" r="J35"/>
  <c i="1" r="AX101"/>
  <c i="7"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117"/>
  <c r="J17"/>
  <c r="J12"/>
  <c r="J114"/>
  <c r="E7"/>
  <c r="E85"/>
  <c i="6" r="J37"/>
  <c r="J36"/>
  <c i="1" r="AY100"/>
  <c i="6" r="J35"/>
  <c i="1" r="AX100"/>
  <c i="6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92"/>
  <c r="J23"/>
  <c r="J18"/>
  <c r="E18"/>
  <c r="F92"/>
  <c r="J17"/>
  <c r="J12"/>
  <c r="J120"/>
  <c r="E7"/>
  <c r="E116"/>
  <c i="5" r="J39"/>
  <c r="J38"/>
  <c i="1" r="AY99"/>
  <c i="5" r="J37"/>
  <c i="1" r="AX99"/>
  <c i="5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7"/>
  <c r="F115"/>
  <c r="E113"/>
  <c r="J93"/>
  <c r="F93"/>
  <c r="F91"/>
  <c r="E89"/>
  <c r="J26"/>
  <c r="E26"/>
  <c r="J94"/>
  <c r="J25"/>
  <c r="J20"/>
  <c r="E20"/>
  <c r="F118"/>
  <c r="J19"/>
  <c r="J14"/>
  <c r="J115"/>
  <c r="E7"/>
  <c r="E109"/>
  <c i="4" r="J39"/>
  <c r="J38"/>
  <c i="1" r="AY98"/>
  <c i="4" r="J37"/>
  <c i="1" r="AX98"/>
  <c i="4"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1"/>
  <c r="F121"/>
  <c r="F119"/>
  <c r="E117"/>
  <c r="J93"/>
  <c r="F93"/>
  <c r="F91"/>
  <c r="E89"/>
  <c r="J26"/>
  <c r="E26"/>
  <c r="J122"/>
  <c r="J25"/>
  <c r="J20"/>
  <c r="E20"/>
  <c r="F94"/>
  <c r="J19"/>
  <c r="J14"/>
  <c r="J119"/>
  <c r="E7"/>
  <c r="E113"/>
  <c i="3" r="J39"/>
  <c r="J38"/>
  <c i="1" r="AY97"/>
  <c i="3" r="J37"/>
  <c i="1" r="AX97"/>
  <c i="3" r="BI584"/>
  <c r="BH584"/>
  <c r="BG584"/>
  <c r="BF584"/>
  <c r="T584"/>
  <c r="R584"/>
  <c r="P584"/>
  <c r="BI574"/>
  <c r="BH574"/>
  <c r="BG574"/>
  <c r="BF574"/>
  <c r="T574"/>
  <c r="R574"/>
  <c r="P574"/>
  <c r="BI566"/>
  <c r="BH566"/>
  <c r="BG566"/>
  <c r="BF566"/>
  <c r="T566"/>
  <c r="R566"/>
  <c r="P566"/>
  <c r="BI554"/>
  <c r="BH554"/>
  <c r="BG554"/>
  <c r="BF554"/>
  <c r="T554"/>
  <c r="R554"/>
  <c r="P554"/>
  <c r="BI546"/>
  <c r="BH546"/>
  <c r="BG546"/>
  <c r="BF546"/>
  <c r="T546"/>
  <c r="R546"/>
  <c r="P546"/>
  <c r="BI534"/>
  <c r="BH534"/>
  <c r="BG534"/>
  <c r="BF534"/>
  <c r="T534"/>
  <c r="R534"/>
  <c r="P534"/>
  <c r="BI529"/>
  <c r="BH529"/>
  <c r="BG529"/>
  <c r="BF529"/>
  <c r="T529"/>
  <c r="R529"/>
  <c r="P529"/>
  <c r="BI524"/>
  <c r="BH524"/>
  <c r="BG524"/>
  <c r="BF524"/>
  <c r="T524"/>
  <c r="R524"/>
  <c r="P524"/>
  <c r="BI519"/>
  <c r="BH519"/>
  <c r="BG519"/>
  <c r="BF519"/>
  <c r="T519"/>
  <c r="R519"/>
  <c r="P519"/>
  <c r="BI518"/>
  <c r="BH518"/>
  <c r="BG518"/>
  <c r="BF518"/>
  <c r="T518"/>
  <c r="R518"/>
  <c r="P518"/>
  <c r="BI513"/>
  <c r="BH513"/>
  <c r="BG513"/>
  <c r="BF513"/>
  <c r="T513"/>
  <c r="R513"/>
  <c r="P513"/>
  <c r="BI506"/>
  <c r="BH506"/>
  <c r="BG506"/>
  <c r="BF506"/>
  <c r="T506"/>
  <c r="R506"/>
  <c r="P506"/>
  <c r="BI505"/>
  <c r="BH505"/>
  <c r="BG505"/>
  <c r="BF505"/>
  <c r="T505"/>
  <c r="R505"/>
  <c r="P505"/>
  <c r="BI501"/>
  <c r="BH501"/>
  <c r="BG501"/>
  <c r="BF501"/>
  <c r="T501"/>
  <c r="R501"/>
  <c r="P501"/>
  <c r="BI495"/>
  <c r="BH495"/>
  <c r="BG495"/>
  <c r="BF495"/>
  <c r="T495"/>
  <c r="R495"/>
  <c r="P495"/>
  <c r="BI493"/>
  <c r="BH493"/>
  <c r="BG493"/>
  <c r="BF493"/>
  <c r="T493"/>
  <c r="R493"/>
  <c r="P493"/>
  <c r="BI486"/>
  <c r="BH486"/>
  <c r="BG486"/>
  <c r="BF486"/>
  <c r="T486"/>
  <c r="R486"/>
  <c r="P486"/>
  <c r="BI479"/>
  <c r="BH479"/>
  <c r="BG479"/>
  <c r="BF479"/>
  <c r="T479"/>
  <c r="R479"/>
  <c r="P479"/>
  <c r="BI477"/>
  <c r="BH477"/>
  <c r="BG477"/>
  <c r="BF477"/>
  <c r="T477"/>
  <c r="R477"/>
  <c r="P477"/>
  <c r="BI470"/>
  <c r="BH470"/>
  <c r="BG470"/>
  <c r="BF470"/>
  <c r="T470"/>
  <c r="R470"/>
  <c r="P470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3"/>
  <c r="BH453"/>
  <c r="BG453"/>
  <c r="BF453"/>
  <c r="T453"/>
  <c r="R453"/>
  <c r="P453"/>
  <c r="BI451"/>
  <c r="BH451"/>
  <c r="BG451"/>
  <c r="BF451"/>
  <c r="T451"/>
  <c r="R451"/>
  <c r="P451"/>
  <c r="BI445"/>
  <c r="BH445"/>
  <c r="BG445"/>
  <c r="BF445"/>
  <c r="T445"/>
  <c r="R445"/>
  <c r="P445"/>
  <c r="BI442"/>
  <c r="BH442"/>
  <c r="BG442"/>
  <c r="BF442"/>
  <c r="T442"/>
  <c r="R442"/>
  <c r="P442"/>
  <c r="BI437"/>
  <c r="BH437"/>
  <c r="BG437"/>
  <c r="BF437"/>
  <c r="T437"/>
  <c r="R437"/>
  <c r="P437"/>
  <c r="BI436"/>
  <c r="BH436"/>
  <c r="BG436"/>
  <c r="BF436"/>
  <c r="T436"/>
  <c r="R436"/>
  <c r="P436"/>
  <c r="BI431"/>
  <c r="BH431"/>
  <c r="BG431"/>
  <c r="BF431"/>
  <c r="T431"/>
  <c r="R431"/>
  <c r="P431"/>
  <c r="BI429"/>
  <c r="BH429"/>
  <c r="BG429"/>
  <c r="BF429"/>
  <c r="T429"/>
  <c r="R429"/>
  <c r="P429"/>
  <c r="BI424"/>
  <c r="BH424"/>
  <c r="BG424"/>
  <c r="BF424"/>
  <c r="T424"/>
  <c r="R424"/>
  <c r="P424"/>
  <c r="BI422"/>
  <c r="BH422"/>
  <c r="BG422"/>
  <c r="BF422"/>
  <c r="T422"/>
  <c r="R422"/>
  <c r="P422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3"/>
  <c r="BH403"/>
  <c r="BG403"/>
  <c r="BF403"/>
  <c r="T403"/>
  <c r="R403"/>
  <c r="P403"/>
  <c r="BI397"/>
  <c r="BH397"/>
  <c r="BG397"/>
  <c r="BF397"/>
  <c r="T397"/>
  <c r="R397"/>
  <c r="P397"/>
  <c r="BI392"/>
  <c r="BH392"/>
  <c r="BG392"/>
  <c r="BF392"/>
  <c r="T392"/>
  <c r="R392"/>
  <c r="P392"/>
  <c r="BI391"/>
  <c r="BH391"/>
  <c r="BG391"/>
  <c r="BF391"/>
  <c r="T391"/>
  <c r="R391"/>
  <c r="P391"/>
  <c r="BI386"/>
  <c r="BH386"/>
  <c r="BG386"/>
  <c r="BF386"/>
  <c r="T386"/>
  <c r="R386"/>
  <c r="P386"/>
  <c r="BI384"/>
  <c r="BH384"/>
  <c r="BG384"/>
  <c r="BF384"/>
  <c r="T384"/>
  <c r="R384"/>
  <c r="P384"/>
  <c r="BI372"/>
  <c r="BH372"/>
  <c r="BG372"/>
  <c r="BF372"/>
  <c r="T372"/>
  <c r="R372"/>
  <c r="P372"/>
  <c r="BI371"/>
  <c r="BH371"/>
  <c r="BG371"/>
  <c r="BF371"/>
  <c r="T371"/>
  <c r="R371"/>
  <c r="P371"/>
  <c r="BI367"/>
  <c r="BH367"/>
  <c r="BG367"/>
  <c r="BF367"/>
  <c r="T367"/>
  <c r="R367"/>
  <c r="P367"/>
  <c r="BI366"/>
  <c r="BH366"/>
  <c r="BG366"/>
  <c r="BF366"/>
  <c r="T366"/>
  <c r="R366"/>
  <c r="P366"/>
  <c r="BI362"/>
  <c r="BH362"/>
  <c r="BG362"/>
  <c r="BF362"/>
  <c r="T362"/>
  <c r="R362"/>
  <c r="P362"/>
  <c r="BI361"/>
  <c r="BH361"/>
  <c r="BG361"/>
  <c r="BF361"/>
  <c r="T361"/>
  <c r="R361"/>
  <c r="P361"/>
  <c r="BI357"/>
  <c r="BH357"/>
  <c r="BG357"/>
  <c r="BF357"/>
  <c r="T357"/>
  <c r="R357"/>
  <c r="P357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6"/>
  <c r="BH346"/>
  <c r="BG346"/>
  <c r="BF346"/>
  <c r="T346"/>
  <c r="R346"/>
  <c r="P346"/>
  <c r="BI342"/>
  <c r="BH342"/>
  <c r="BG342"/>
  <c r="BF342"/>
  <c r="T342"/>
  <c r="R342"/>
  <c r="P342"/>
  <c r="BI341"/>
  <c r="BH341"/>
  <c r="BG341"/>
  <c r="BF341"/>
  <c r="T341"/>
  <c r="R341"/>
  <c r="P341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28"/>
  <c r="BH328"/>
  <c r="BG328"/>
  <c r="BF328"/>
  <c r="T328"/>
  <c r="R328"/>
  <c r="P328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4"/>
  <c r="BH274"/>
  <c r="BG274"/>
  <c r="BF274"/>
  <c r="T274"/>
  <c r="R274"/>
  <c r="P274"/>
  <c r="BI271"/>
  <c r="BH271"/>
  <c r="BG271"/>
  <c r="BF271"/>
  <c r="T271"/>
  <c r="T270"/>
  <c r="R271"/>
  <c r="R270"/>
  <c r="P271"/>
  <c r="P270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4"/>
  <c r="BH194"/>
  <c r="BG194"/>
  <c r="BF194"/>
  <c r="T194"/>
  <c r="R194"/>
  <c r="P194"/>
  <c r="BI189"/>
  <c r="BH189"/>
  <c r="BG189"/>
  <c r="BF189"/>
  <c r="T189"/>
  <c r="R189"/>
  <c r="P189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J133"/>
  <c r="F133"/>
  <c r="F131"/>
  <c r="E129"/>
  <c r="J93"/>
  <c r="F93"/>
  <c r="F91"/>
  <c r="E89"/>
  <c r="J26"/>
  <c r="E26"/>
  <c r="J134"/>
  <c r="J25"/>
  <c r="J20"/>
  <c r="E20"/>
  <c r="F134"/>
  <c r="J19"/>
  <c r="J14"/>
  <c r="J131"/>
  <c r="E7"/>
  <c r="E125"/>
  <c i="2" r="J39"/>
  <c r="J38"/>
  <c i="1" r="AY96"/>
  <c i="2" r="J37"/>
  <c i="1" r="AX96"/>
  <c i="2" r="BI337"/>
  <c r="BH337"/>
  <c r="BG337"/>
  <c r="BF337"/>
  <c r="T337"/>
  <c r="T336"/>
  <c r="R337"/>
  <c r="R336"/>
  <c r="P337"/>
  <c r="P336"/>
  <c r="BI327"/>
  <c r="BH327"/>
  <c r="BG327"/>
  <c r="BF327"/>
  <c r="T327"/>
  <c r="R327"/>
  <c r="P327"/>
  <c r="BI311"/>
  <c r="BH311"/>
  <c r="BG311"/>
  <c r="BF311"/>
  <c r="T311"/>
  <c r="R311"/>
  <c r="P311"/>
  <c r="BI302"/>
  <c r="BH302"/>
  <c r="BG302"/>
  <c r="BF302"/>
  <c r="T302"/>
  <c r="R302"/>
  <c r="P302"/>
  <c r="BI286"/>
  <c r="BH286"/>
  <c r="BG286"/>
  <c r="BF286"/>
  <c r="T286"/>
  <c r="R286"/>
  <c r="P286"/>
  <c r="BI279"/>
  <c r="BH279"/>
  <c r="BG279"/>
  <c r="BF279"/>
  <c r="T279"/>
  <c r="T278"/>
  <c r="R279"/>
  <c r="R278"/>
  <c r="P279"/>
  <c r="P278"/>
  <c r="BI268"/>
  <c r="BH268"/>
  <c r="BG268"/>
  <c r="BF268"/>
  <c r="T268"/>
  <c r="R268"/>
  <c r="P268"/>
  <c r="BI259"/>
  <c r="BH259"/>
  <c r="BG259"/>
  <c r="BF259"/>
  <c r="T259"/>
  <c r="R259"/>
  <c r="P259"/>
  <c r="BI253"/>
  <c r="BH253"/>
  <c r="BG253"/>
  <c r="BF253"/>
  <c r="T253"/>
  <c r="R253"/>
  <c r="P253"/>
  <c r="BI243"/>
  <c r="BH243"/>
  <c r="BG243"/>
  <c r="BF243"/>
  <c r="T243"/>
  <c r="R243"/>
  <c r="P243"/>
  <c r="BI238"/>
  <c r="BH238"/>
  <c r="BG238"/>
  <c r="BF238"/>
  <c r="T238"/>
  <c r="T237"/>
  <c r="R238"/>
  <c r="R237"/>
  <c r="P238"/>
  <c r="P237"/>
  <c r="BI232"/>
  <c r="BH232"/>
  <c r="BG232"/>
  <c r="BF232"/>
  <c r="T232"/>
  <c r="T231"/>
  <c r="R232"/>
  <c r="R231"/>
  <c r="P232"/>
  <c r="P231"/>
  <c r="BI224"/>
  <c r="BH224"/>
  <c r="BG224"/>
  <c r="BF224"/>
  <c r="T224"/>
  <c r="T223"/>
  <c r="R224"/>
  <c r="R223"/>
  <c r="P224"/>
  <c r="P223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2"/>
  <c r="BH142"/>
  <c r="BG142"/>
  <c r="BF142"/>
  <c r="T142"/>
  <c r="R142"/>
  <c r="P142"/>
  <c r="BI137"/>
  <c r="BH137"/>
  <c r="BG137"/>
  <c r="BF137"/>
  <c r="T137"/>
  <c r="R137"/>
  <c r="P137"/>
  <c r="J130"/>
  <c r="F130"/>
  <c r="F128"/>
  <c r="E126"/>
  <c r="J93"/>
  <c r="F93"/>
  <c r="F91"/>
  <c r="E89"/>
  <c r="J26"/>
  <c r="E26"/>
  <c r="J131"/>
  <c r="J25"/>
  <c r="J20"/>
  <c r="E20"/>
  <c r="F131"/>
  <c r="J19"/>
  <c r="J14"/>
  <c r="J128"/>
  <c r="E7"/>
  <c r="E122"/>
  <c i="1" r="L90"/>
  <c r="AM90"/>
  <c r="AM89"/>
  <c r="L89"/>
  <c r="AM87"/>
  <c r="L87"/>
  <c r="L85"/>
  <c r="L84"/>
  <c i="9" r="BK133"/>
  <c r="J133"/>
  <c r="BK130"/>
  <c r="J130"/>
  <c r="BK129"/>
  <c r="J129"/>
  <c r="BK128"/>
  <c r="BK127"/>
  <c r="J127"/>
  <c r="BK125"/>
  <c r="J125"/>
  <c r="BK124"/>
  <c r="J124"/>
  <c i="8" r="BK127"/>
  <c r="J125"/>
  <c r="BK123"/>
  <c i="7" r="J166"/>
  <c r="J163"/>
  <c r="BK162"/>
  <c r="BK161"/>
  <c r="J160"/>
  <c r="J159"/>
  <c r="J158"/>
  <c r="BK157"/>
  <c r="J156"/>
  <c r="BK155"/>
  <c r="BK154"/>
  <c r="J153"/>
  <c r="BK151"/>
  <c r="BK150"/>
  <c r="BK149"/>
  <c r="BK147"/>
  <c r="J146"/>
  <c r="BK145"/>
  <c r="J144"/>
  <c r="J143"/>
  <c r="J142"/>
  <c r="BK141"/>
  <c r="J140"/>
  <c r="J128"/>
  <c r="J127"/>
  <c r="BK126"/>
  <c r="J125"/>
  <c r="J124"/>
  <c i="6" r="BK172"/>
  <c r="J172"/>
  <c r="J171"/>
  <c r="BK170"/>
  <c r="J169"/>
  <c r="BK167"/>
  <c r="J166"/>
  <c r="J164"/>
  <c r="BK163"/>
  <c r="J162"/>
  <c r="BK161"/>
  <c r="BK159"/>
  <c r="J157"/>
  <c r="J156"/>
  <c r="BK154"/>
  <c r="J153"/>
  <c r="J152"/>
  <c r="J150"/>
  <c r="BK149"/>
  <c r="BK148"/>
  <c r="BK144"/>
  <c r="J142"/>
  <c r="J140"/>
  <c r="BK138"/>
  <c r="J136"/>
  <c r="BK135"/>
  <c r="BK129"/>
  <c i="9" r="F36"/>
  <c i="5" r="J137"/>
  <c r="BK136"/>
  <c r="J133"/>
  <c r="J132"/>
  <c r="J131"/>
  <c r="J130"/>
  <c r="J129"/>
  <c r="J128"/>
  <c r="BK127"/>
  <c r="BK126"/>
  <c r="J125"/>
  <c r="J124"/>
  <c r="J123"/>
  <c i="4" r="BK168"/>
  <c r="J167"/>
  <c r="BK165"/>
  <c r="BK164"/>
  <c r="J163"/>
  <c r="BK162"/>
  <c r="BK160"/>
  <c r="J159"/>
  <c r="BK156"/>
  <c r="BK155"/>
  <c r="BK154"/>
  <c r="BK153"/>
  <c r="BK152"/>
  <c r="J151"/>
  <c r="BK150"/>
  <c r="BK147"/>
  <c r="J146"/>
  <c r="BK145"/>
  <c r="J145"/>
  <c r="J144"/>
  <c r="BK143"/>
  <c r="J142"/>
  <c r="J141"/>
  <c r="J140"/>
  <c r="J139"/>
  <c r="BK138"/>
  <c r="J137"/>
  <c r="BK136"/>
  <c r="BK135"/>
  <c r="J134"/>
  <c r="J133"/>
  <c r="BK132"/>
  <c r="BK131"/>
  <c r="J130"/>
  <c r="BK129"/>
  <c r="J129"/>
  <c i="3" r="BK584"/>
  <c r="J584"/>
  <c r="BK574"/>
  <c r="J574"/>
  <c r="BK566"/>
  <c r="J566"/>
  <c r="J554"/>
  <c r="BK546"/>
  <c r="J534"/>
  <c r="J529"/>
  <c r="J524"/>
  <c r="BK519"/>
  <c r="J518"/>
  <c r="J513"/>
  <c r="J506"/>
  <c r="BK505"/>
  <c r="BK501"/>
  <c r="BK495"/>
  <c r="J493"/>
  <c r="J486"/>
  <c r="BK479"/>
  <c r="J477"/>
  <c r="J470"/>
  <c r="J463"/>
  <c r="BK461"/>
  <c r="J459"/>
  <c r="J453"/>
  <c r="BK451"/>
  <c r="J445"/>
  <c r="J442"/>
  <c r="J437"/>
  <c r="J436"/>
  <c r="BK431"/>
  <c r="J429"/>
  <c r="J424"/>
  <c r="J422"/>
  <c r="BK417"/>
  <c r="BK412"/>
  <c r="BK407"/>
  <c r="J403"/>
  <c r="J397"/>
  <c r="J392"/>
  <c r="J391"/>
  <c r="BK386"/>
  <c r="BK384"/>
  <c r="BK372"/>
  <c r="J371"/>
  <c r="J367"/>
  <c r="J366"/>
  <c r="BK362"/>
  <c r="BK361"/>
  <c r="BK357"/>
  <c r="J356"/>
  <c r="J352"/>
  <c r="J347"/>
  <c r="BK346"/>
  <c r="J342"/>
  <c r="J341"/>
  <c r="J337"/>
  <c r="J336"/>
  <c r="J335"/>
  <c r="J334"/>
  <c r="J328"/>
  <c r="BK327"/>
  <c r="J323"/>
  <c r="BK321"/>
  <c r="BK318"/>
  <c r="J312"/>
  <c r="BK308"/>
  <c r="BK306"/>
  <c r="BK305"/>
  <c r="J301"/>
  <c r="J299"/>
  <c r="J298"/>
  <c r="J297"/>
  <c r="BK296"/>
  <c r="BK295"/>
  <c r="J294"/>
  <c r="J293"/>
  <c r="BK292"/>
  <c r="BK290"/>
  <c r="BK288"/>
  <c r="BK283"/>
  <c r="J281"/>
  <c r="BK279"/>
  <c r="BK274"/>
  <c r="J271"/>
  <c r="BK265"/>
  <c r="J260"/>
  <c r="J256"/>
  <c r="J252"/>
  <c r="BK251"/>
  <c r="J247"/>
  <c r="J243"/>
  <c r="BK239"/>
  <c r="J235"/>
  <c r="BK223"/>
  <c r="J222"/>
  <c r="J220"/>
  <c r="J216"/>
  <c r="BK214"/>
  <c r="BK210"/>
  <c r="J205"/>
  <c r="BK200"/>
  <c r="J194"/>
  <c r="BK189"/>
  <c r="BK181"/>
  <c r="J176"/>
  <c r="J171"/>
  <c r="J165"/>
  <c r="J161"/>
  <c r="BK157"/>
  <c r="J153"/>
  <c r="BK149"/>
  <c r="BK144"/>
  <c r="J140"/>
  <c i="2" r="BK337"/>
  <c r="J337"/>
  <c r="BK327"/>
  <c r="J311"/>
  <c r="BK302"/>
  <c r="BK286"/>
  <c r="J279"/>
  <c r="J268"/>
  <c r="BK259"/>
  <c r="J253"/>
  <c r="BK243"/>
  <c r="BK238"/>
  <c r="BK232"/>
  <c r="BK224"/>
  <c r="BK219"/>
  <c r="J218"/>
  <c r="J214"/>
  <c r="BK213"/>
  <c r="BK212"/>
  <c r="J211"/>
  <c r="J209"/>
  <c r="J205"/>
  <c r="J201"/>
  <c r="BK199"/>
  <c r="J198"/>
  <c r="J193"/>
  <c r="BK190"/>
  <c r="J187"/>
  <c r="J184"/>
  <c r="BK181"/>
  <c r="J179"/>
  <c r="BK178"/>
  <c r="BK177"/>
  <c r="BK169"/>
  <c r="BK162"/>
  <c r="BK158"/>
  <c r="J153"/>
  <c r="J149"/>
  <c r="J142"/>
  <c r="J137"/>
  <c i="7" r="J165"/>
  <c r="BK160"/>
  <c r="BK158"/>
  <c r="J150"/>
  <c r="J149"/>
  <c r="J148"/>
  <c r="BK143"/>
  <c r="J141"/>
  <c r="BK124"/>
  <c r="J123"/>
  <c i="6" r="J158"/>
  <c r="J155"/>
  <c r="J154"/>
  <c r="BK147"/>
  <c r="J146"/>
  <c r="BK143"/>
  <c r="BK137"/>
  <c r="BK130"/>
  <c i="5" r="BK137"/>
  <c r="J136"/>
  <c r="BK135"/>
  <c r="J135"/>
  <c r="BK134"/>
  <c r="J134"/>
  <c r="BK133"/>
  <c r="BK132"/>
  <c r="BK131"/>
  <c r="BK130"/>
  <c r="BK129"/>
  <c r="BK128"/>
  <c r="J127"/>
  <c r="J126"/>
  <c r="BK125"/>
  <c r="BK124"/>
  <c r="BK123"/>
  <c i="4" r="J168"/>
  <c r="BK167"/>
  <c r="BK166"/>
  <c r="J166"/>
  <c r="J165"/>
  <c r="J164"/>
  <c r="BK163"/>
  <c r="J162"/>
  <c r="J160"/>
  <c r="BK159"/>
  <c r="BK158"/>
  <c r="J158"/>
  <c r="BK157"/>
  <c r="J157"/>
  <c r="J156"/>
  <c r="J155"/>
  <c r="J154"/>
  <c r="J153"/>
  <c r="J152"/>
  <c r="BK151"/>
  <c r="J150"/>
  <c r="BK148"/>
  <c r="J148"/>
  <c r="J147"/>
  <c r="BK146"/>
  <c r="BK144"/>
  <c r="J143"/>
  <c r="BK142"/>
  <c r="BK141"/>
  <c r="BK140"/>
  <c r="BK139"/>
  <c r="J138"/>
  <c r="BK137"/>
  <c r="J136"/>
  <c r="J135"/>
  <c r="BK134"/>
  <c r="BK133"/>
  <c r="J132"/>
  <c r="J131"/>
  <c r="BK130"/>
  <c i="3" r="BK554"/>
  <c r="J546"/>
  <c r="BK534"/>
  <c r="BK529"/>
  <c r="BK524"/>
  <c r="J519"/>
  <c r="BK518"/>
  <c r="BK513"/>
  <c r="BK506"/>
  <c r="J505"/>
  <c r="J501"/>
  <c r="J495"/>
  <c r="BK493"/>
  <c r="BK486"/>
  <c r="J479"/>
  <c r="BK477"/>
  <c r="BK470"/>
  <c r="BK463"/>
  <c r="J461"/>
  <c r="BK459"/>
  <c r="BK453"/>
  <c r="J451"/>
  <c r="BK445"/>
  <c r="BK442"/>
  <c r="BK437"/>
  <c r="BK436"/>
  <c r="J431"/>
  <c r="BK429"/>
  <c r="BK424"/>
  <c r="BK422"/>
  <c r="J417"/>
  <c r="J412"/>
  <c r="J407"/>
  <c r="BK403"/>
  <c r="BK397"/>
  <c r="BK392"/>
  <c r="BK391"/>
  <c r="J386"/>
  <c r="J384"/>
  <c r="J372"/>
  <c r="BK371"/>
  <c r="BK367"/>
  <c r="BK366"/>
  <c r="J362"/>
  <c r="J361"/>
  <c r="J357"/>
  <c r="BK356"/>
  <c r="BK352"/>
  <c r="BK347"/>
  <c r="J346"/>
  <c r="BK342"/>
  <c r="BK341"/>
  <c r="BK337"/>
  <c r="BK336"/>
  <c r="BK335"/>
  <c r="BK334"/>
  <c r="BK328"/>
  <c r="J327"/>
  <c r="BK323"/>
  <c r="J321"/>
  <c r="J318"/>
  <c r="BK312"/>
  <c r="J308"/>
  <c r="J306"/>
  <c r="J305"/>
  <c r="BK301"/>
  <c r="BK299"/>
  <c r="BK298"/>
  <c r="BK297"/>
  <c r="J296"/>
  <c r="J295"/>
  <c r="BK294"/>
  <c r="BK293"/>
  <c r="J292"/>
  <c r="J290"/>
  <c r="J288"/>
  <c r="J283"/>
  <c r="BK281"/>
  <c r="J279"/>
  <c r="J274"/>
  <c r="BK271"/>
  <c r="J265"/>
  <c r="BK260"/>
  <c r="BK256"/>
  <c r="BK252"/>
  <c r="J251"/>
  <c r="BK247"/>
  <c r="BK243"/>
  <c r="J239"/>
  <c r="BK235"/>
  <c r="J223"/>
  <c r="BK222"/>
  <c r="BK220"/>
  <c r="BK216"/>
  <c r="J214"/>
  <c r="J210"/>
  <c r="BK205"/>
  <c r="J200"/>
  <c r="BK194"/>
  <c r="J189"/>
  <c r="J181"/>
  <c r="BK176"/>
  <c r="BK171"/>
  <c r="BK165"/>
  <c r="BK161"/>
  <c r="J157"/>
  <c r="BK153"/>
  <c r="J149"/>
  <c r="J144"/>
  <c r="BK140"/>
  <c i="2" r="J327"/>
  <c r="BK311"/>
  <c r="J302"/>
  <c r="J286"/>
  <c r="BK279"/>
  <c r="BK268"/>
  <c r="J259"/>
  <c r="BK253"/>
  <c r="J243"/>
  <c r="J238"/>
  <c r="J232"/>
  <c r="J224"/>
  <c r="J219"/>
  <c r="BK218"/>
  <c r="BK214"/>
  <c r="J213"/>
  <c r="J212"/>
  <c r="BK211"/>
  <c r="BK209"/>
  <c r="BK205"/>
  <c r="BK201"/>
  <c r="J199"/>
  <c r="BK198"/>
  <c r="BK193"/>
  <c r="J190"/>
  <c r="BK187"/>
  <c r="BK184"/>
  <c r="J181"/>
  <c r="BK179"/>
  <c r="J178"/>
  <c r="J177"/>
  <c r="J169"/>
  <c r="J162"/>
  <c r="J158"/>
  <c r="BK153"/>
  <c r="BK149"/>
  <c r="BK142"/>
  <c r="BK137"/>
  <c i="1" r="AS95"/>
  <c i="9" r="J128"/>
  <c i="8" r="J127"/>
  <c r="BK125"/>
  <c r="J123"/>
  <c i="7" r="BK166"/>
  <c r="BK165"/>
  <c r="BK163"/>
  <c r="J162"/>
  <c r="J161"/>
  <c r="BK159"/>
  <c r="J157"/>
  <c r="BK156"/>
  <c r="J155"/>
  <c r="J154"/>
  <c r="BK153"/>
  <c r="J151"/>
  <c r="BK148"/>
  <c r="J147"/>
  <c r="BK146"/>
  <c r="J145"/>
  <c r="BK144"/>
  <c r="BK142"/>
  <c r="BK140"/>
  <c r="BK128"/>
  <c r="BK127"/>
  <c r="J126"/>
  <c r="BK125"/>
  <c r="BK123"/>
  <c i="6" r="BK171"/>
  <c r="J170"/>
  <c r="BK169"/>
  <c r="J167"/>
  <c r="BK166"/>
  <c r="BK164"/>
  <c r="J163"/>
  <c r="BK162"/>
  <c r="J161"/>
  <c r="J159"/>
  <c r="BK158"/>
  <c r="BK157"/>
  <c r="BK156"/>
  <c r="BK155"/>
  <c r="BK153"/>
  <c r="BK152"/>
  <c r="BK150"/>
  <c r="J149"/>
  <c r="J148"/>
  <c r="J147"/>
  <c r="BK146"/>
  <c r="J144"/>
  <c r="J143"/>
  <c r="BK142"/>
  <c r="BK140"/>
  <c r="J138"/>
  <c r="J137"/>
  <c r="BK136"/>
  <c r="J135"/>
  <c r="J130"/>
  <c r="J129"/>
  <c l="1" r="T128"/>
  <c r="R134"/>
  <c r="BK141"/>
  <c r="J141"/>
  <c r="J101"/>
  <c r="BK145"/>
  <c r="J145"/>
  <c r="J102"/>
  <c r="P145"/>
  <c r="BK151"/>
  <c r="J151"/>
  <c r="J103"/>
  <c r="T151"/>
  <c r="P160"/>
  <c r="BK165"/>
  <c r="J165"/>
  <c r="J105"/>
  <c r="BK168"/>
  <c r="J168"/>
  <c r="J106"/>
  <c r="R168"/>
  <c i="7" r="BK122"/>
  <c r="T122"/>
  <c r="R152"/>
  <c r="BK164"/>
  <c r="J164"/>
  <c r="J100"/>
  <c r="T164"/>
  <c i="2" r="BK136"/>
  <c r="R136"/>
  <c r="BK176"/>
  <c r="J176"/>
  <c r="J101"/>
  <c r="R176"/>
  <c r="P197"/>
  <c r="T197"/>
  <c r="BK200"/>
  <c r="J200"/>
  <c r="J104"/>
  <c r="R200"/>
  <c r="BK210"/>
  <c r="J210"/>
  <c r="J105"/>
  <c r="R210"/>
  <c r="P242"/>
  <c r="T242"/>
  <c r="BK285"/>
  <c r="J285"/>
  <c r="J111"/>
  <c r="R285"/>
  <c i="3" r="P139"/>
  <c r="T139"/>
  <c r="P170"/>
  <c r="T170"/>
  <c r="P215"/>
  <c r="T215"/>
  <c r="R273"/>
  <c r="BK282"/>
  <c r="J282"/>
  <c r="J106"/>
  <c r="P282"/>
  <c r="T282"/>
  <c r="P291"/>
  <c r="T291"/>
  <c r="R300"/>
  <c r="BK307"/>
  <c r="J307"/>
  <c r="J109"/>
  <c r="R307"/>
  <c r="BK322"/>
  <c r="J322"/>
  <c r="J110"/>
  <c r="T322"/>
  <c r="P385"/>
  <c r="T385"/>
  <c r="P430"/>
  <c r="R430"/>
  <c r="BK462"/>
  <c r="J462"/>
  <c r="J113"/>
  <c r="R462"/>
  <c r="BK494"/>
  <c r="J494"/>
  <c r="J114"/>
  <c r="R494"/>
  <c r="BK533"/>
  <c r="J533"/>
  <c r="J115"/>
  <c r="T533"/>
  <c i="4" r="P128"/>
  <c r="T128"/>
  <c r="BK149"/>
  <c r="J149"/>
  <c r="J102"/>
  <c r="P149"/>
  <c r="R149"/>
  <c r="T149"/>
  <c r="P161"/>
  <c r="R161"/>
  <c i="5" r="BK122"/>
  <c r="J122"/>
  <c r="J99"/>
  <c r="P122"/>
  <c r="P121"/>
  <c i="1" r="AU99"/>
  <c i="5" r="R122"/>
  <c r="R121"/>
  <c r="T122"/>
  <c r="T121"/>
  <c i="6" r="R128"/>
  <c r="T134"/>
  <c r="R141"/>
  <c r="R145"/>
  <c r="P151"/>
  <c r="R160"/>
  <c r="R165"/>
  <c r="P168"/>
  <c i="7" r="R122"/>
  <c r="P152"/>
  <c r="R164"/>
  <c i="2" r="P136"/>
  <c r="T136"/>
  <c r="P176"/>
  <c r="T176"/>
  <c r="BK197"/>
  <c r="R197"/>
  <c r="P200"/>
  <c r="T200"/>
  <c r="P210"/>
  <c r="T210"/>
  <c r="BK242"/>
  <c r="J242"/>
  <c r="J109"/>
  <c r="R242"/>
  <c r="P285"/>
  <c r="T285"/>
  <c i="3" r="BK139"/>
  <c r="J139"/>
  <c r="J100"/>
  <c r="R139"/>
  <c r="BK170"/>
  <c r="J170"/>
  <c r="J101"/>
  <c r="R170"/>
  <c r="BK215"/>
  <c r="J215"/>
  <c r="J102"/>
  <c r="R215"/>
  <c r="BK273"/>
  <c r="J273"/>
  <c r="J105"/>
  <c r="P273"/>
  <c r="T273"/>
  <c r="R282"/>
  <c r="BK291"/>
  <c r="J291"/>
  <c r="J107"/>
  <c r="R291"/>
  <c r="BK300"/>
  <c r="J300"/>
  <c r="J108"/>
  <c r="P300"/>
  <c r="T300"/>
  <c r="P307"/>
  <c r="T307"/>
  <c r="P322"/>
  <c r="R322"/>
  <c r="BK385"/>
  <c r="J385"/>
  <c r="J111"/>
  <c r="R385"/>
  <c r="BK430"/>
  <c r="J430"/>
  <c r="J112"/>
  <c r="T430"/>
  <c r="P462"/>
  <c r="T462"/>
  <c r="P494"/>
  <c r="T494"/>
  <c r="P533"/>
  <c r="R533"/>
  <c i="4" r="BK128"/>
  <c r="J128"/>
  <c r="J101"/>
  <c r="R128"/>
  <c r="R127"/>
  <c r="R126"/>
  <c r="R125"/>
  <c r="BK161"/>
  <c r="J161"/>
  <c r="J103"/>
  <c r="T161"/>
  <c i="6" r="BK128"/>
  <c r="J128"/>
  <c r="J98"/>
  <c r="P128"/>
  <c r="BK134"/>
  <c r="J134"/>
  <c r="J99"/>
  <c r="P134"/>
  <c r="P141"/>
  <c r="T141"/>
  <c r="T145"/>
  <c r="R151"/>
  <c r="BK160"/>
  <c r="J160"/>
  <c r="J104"/>
  <c r="T160"/>
  <c r="P165"/>
  <c r="T165"/>
  <c r="T168"/>
  <c i="7" r="P122"/>
  <c r="BK152"/>
  <c r="J152"/>
  <c r="J99"/>
  <c r="T152"/>
  <c r="P164"/>
  <c i="9" r="BK123"/>
  <c r="J123"/>
  <c r="J98"/>
  <c r="P123"/>
  <c r="R123"/>
  <c r="T123"/>
  <c r="BK126"/>
  <c r="J126"/>
  <c r="J99"/>
  <c r="P126"/>
  <c r="R126"/>
  <c r="T126"/>
  <c i="6" r="J89"/>
  <c r="J123"/>
  <c r="BE129"/>
  <c r="BE130"/>
  <c r="BE136"/>
  <c r="BE137"/>
  <c r="BE143"/>
  <c r="BE144"/>
  <c r="BE146"/>
  <c r="BE148"/>
  <c r="BE149"/>
  <c r="BE154"/>
  <c r="BE161"/>
  <c r="BE162"/>
  <c r="BE164"/>
  <c r="BE167"/>
  <c r="BE170"/>
  <c r="BE171"/>
  <c r="BE172"/>
  <c i="7" r="J89"/>
  <c r="E110"/>
  <c r="J117"/>
  <c r="BE142"/>
  <c r="BE144"/>
  <c r="BE147"/>
  <c r="BE151"/>
  <c r="BE154"/>
  <c r="BE155"/>
  <c r="BE160"/>
  <c r="BE161"/>
  <c r="BE163"/>
  <c r="BE166"/>
  <c i="8" r="F92"/>
  <c r="E110"/>
  <c r="J114"/>
  <c r="BE127"/>
  <c i="2" r="E85"/>
  <c r="J94"/>
  <c r="BE137"/>
  <c r="BE142"/>
  <c r="BE149"/>
  <c r="BE153"/>
  <c r="BE169"/>
  <c r="BE177"/>
  <c r="BE179"/>
  <c r="BE181"/>
  <c r="BE184"/>
  <c r="BE190"/>
  <c r="BE193"/>
  <c r="BE201"/>
  <c r="BE205"/>
  <c r="BE213"/>
  <c r="BE214"/>
  <c r="BE224"/>
  <c r="BE232"/>
  <c r="BE243"/>
  <c r="BE302"/>
  <c r="BK223"/>
  <c r="J223"/>
  <c r="J106"/>
  <c r="BK237"/>
  <c r="J237"/>
  <c r="J108"/>
  <c r="BK336"/>
  <c r="J336"/>
  <c r="J112"/>
  <c i="3" r="J91"/>
  <c r="J94"/>
  <c r="BE140"/>
  <c r="BE149"/>
  <c r="BE153"/>
  <c r="BE157"/>
  <c r="BE161"/>
  <c r="BE171"/>
  <c r="BE176"/>
  <c r="BE194"/>
  <c r="BE200"/>
  <c r="BE210"/>
  <c r="BE216"/>
  <c r="BE220"/>
  <c r="BE222"/>
  <c r="BE235"/>
  <c r="BE243"/>
  <c r="BE247"/>
  <c r="BE251"/>
  <c r="BE252"/>
  <c r="BE271"/>
  <c r="BE281"/>
  <c r="BE292"/>
  <c r="BE294"/>
  <c r="BE297"/>
  <c r="BE298"/>
  <c r="BE306"/>
  <c r="BE312"/>
  <c r="BE323"/>
  <c r="BE327"/>
  <c r="BE328"/>
  <c r="BE334"/>
  <c r="BE335"/>
  <c r="BE336"/>
  <c r="BE337"/>
  <c r="BE341"/>
  <c r="BE342"/>
  <c r="BE347"/>
  <c r="BE352"/>
  <c r="BE362"/>
  <c r="BE366"/>
  <c r="BE367"/>
  <c r="BE371"/>
  <c r="BE384"/>
  <c r="BE397"/>
  <c r="BE403"/>
  <c r="BE417"/>
  <c r="BE422"/>
  <c r="BE424"/>
  <c r="BE429"/>
  <c r="BE436"/>
  <c r="BE437"/>
  <c r="BE442"/>
  <c r="BE451"/>
  <c r="BE453"/>
  <c r="BE459"/>
  <c r="BE463"/>
  <c r="BE477"/>
  <c r="BE486"/>
  <c r="BE493"/>
  <c r="BE501"/>
  <c r="BE505"/>
  <c r="BE506"/>
  <c r="BE513"/>
  <c r="BE518"/>
  <c r="BE524"/>
  <c i="4" r="J91"/>
  <c r="J94"/>
  <c r="F122"/>
  <c r="BE131"/>
  <c r="BE134"/>
  <c r="BE136"/>
  <c r="BE137"/>
  <c r="BE138"/>
  <c r="BE139"/>
  <c r="BE140"/>
  <c r="BE142"/>
  <c r="BE143"/>
  <c r="BE147"/>
  <c r="BE153"/>
  <c r="BE154"/>
  <c r="BE157"/>
  <c r="BE158"/>
  <c r="BE162"/>
  <c r="BE163"/>
  <c r="BE164"/>
  <c i="5" r="E85"/>
  <c r="J91"/>
  <c r="F94"/>
  <c r="J118"/>
  <c r="BE125"/>
  <c r="BE126"/>
  <c r="BE127"/>
  <c r="BE129"/>
  <c r="BE130"/>
  <c r="BE131"/>
  <c r="BE134"/>
  <c r="BE135"/>
  <c r="BE137"/>
  <c i="6" r="F123"/>
  <c r="BE153"/>
  <c r="BE156"/>
  <c r="BE157"/>
  <c r="BE169"/>
  <c i="7" r="BE126"/>
  <c r="BE127"/>
  <c r="BE128"/>
  <c r="BE146"/>
  <c r="BE153"/>
  <c i="2" r="J91"/>
  <c r="F94"/>
  <c r="BE158"/>
  <c r="BE162"/>
  <c r="BE178"/>
  <c r="BE187"/>
  <c r="BE198"/>
  <c r="BE199"/>
  <c r="BE209"/>
  <c r="BE211"/>
  <c r="BE212"/>
  <c r="BE218"/>
  <c r="BE219"/>
  <c r="BE238"/>
  <c r="BE253"/>
  <c r="BE259"/>
  <c r="BE268"/>
  <c r="BE279"/>
  <c r="BE286"/>
  <c r="BE311"/>
  <c r="BE327"/>
  <c r="BE337"/>
  <c r="BK231"/>
  <c r="J231"/>
  <c r="J107"/>
  <c r="BK278"/>
  <c r="J278"/>
  <c r="J110"/>
  <c i="3" r="E85"/>
  <c r="F94"/>
  <c r="BE144"/>
  <c r="BE165"/>
  <c r="BE181"/>
  <c r="BE189"/>
  <c r="BE205"/>
  <c r="BE214"/>
  <c r="BE223"/>
  <c r="BE239"/>
  <c r="BE256"/>
  <c r="BE260"/>
  <c r="BE265"/>
  <c r="BE274"/>
  <c r="BE279"/>
  <c r="BE283"/>
  <c r="BE288"/>
  <c r="BE290"/>
  <c r="BE293"/>
  <c r="BE295"/>
  <c r="BE296"/>
  <c r="BE299"/>
  <c r="BE301"/>
  <c r="BE305"/>
  <c r="BE308"/>
  <c r="BE318"/>
  <c r="BE321"/>
  <c r="BE346"/>
  <c r="BE356"/>
  <c r="BE357"/>
  <c r="BE361"/>
  <c r="BE372"/>
  <c r="BE386"/>
  <c r="BE391"/>
  <c r="BE392"/>
  <c r="BE407"/>
  <c r="BE412"/>
  <c r="BE431"/>
  <c r="BE445"/>
  <c r="BE461"/>
  <c r="BE470"/>
  <c r="BE479"/>
  <c r="BE495"/>
  <c r="BE519"/>
  <c r="BE529"/>
  <c r="BE534"/>
  <c r="BE546"/>
  <c r="BE554"/>
  <c r="BE566"/>
  <c r="BE574"/>
  <c r="BE584"/>
  <c r="BK270"/>
  <c r="J270"/>
  <c r="J103"/>
  <c i="4" r="E85"/>
  <c r="BE129"/>
  <c r="BE130"/>
  <c r="BE132"/>
  <c r="BE133"/>
  <c r="BE135"/>
  <c r="BE141"/>
  <c r="BE144"/>
  <c r="BE145"/>
  <c r="BE146"/>
  <c r="BE148"/>
  <c r="BE150"/>
  <c r="BE151"/>
  <c r="BE152"/>
  <c r="BE155"/>
  <c r="BE156"/>
  <c r="BE159"/>
  <c r="BE160"/>
  <c r="BE165"/>
  <c r="BE166"/>
  <c r="BE167"/>
  <c r="BE168"/>
  <c i="5" r="BE123"/>
  <c r="BE124"/>
  <c r="BE128"/>
  <c r="BE132"/>
  <c r="BE133"/>
  <c r="BE136"/>
  <c i="6" r="E85"/>
  <c r="BE135"/>
  <c r="BE138"/>
  <c r="BE140"/>
  <c r="BE142"/>
  <c r="BE147"/>
  <c r="BE150"/>
  <c r="BE152"/>
  <c r="BE155"/>
  <c r="BE158"/>
  <c r="BE159"/>
  <c r="BE163"/>
  <c r="BE166"/>
  <c r="BK139"/>
  <c r="J139"/>
  <c r="J100"/>
  <c i="7" r="F92"/>
  <c r="BE123"/>
  <c r="BE124"/>
  <c r="BE125"/>
  <c r="BE140"/>
  <c r="BE141"/>
  <c r="BE143"/>
  <c r="BE145"/>
  <c r="BE148"/>
  <c r="BE149"/>
  <c r="BE150"/>
  <c r="BE156"/>
  <c r="BE157"/>
  <c r="BE158"/>
  <c r="BE159"/>
  <c r="BE162"/>
  <c r="BE165"/>
  <c i="8" r="J92"/>
  <c r="BE123"/>
  <c r="BE125"/>
  <c r="BK122"/>
  <c r="J122"/>
  <c r="J98"/>
  <c r="BK124"/>
  <c r="J124"/>
  <c r="J99"/>
  <c r="BK126"/>
  <c r="J126"/>
  <c r="J100"/>
  <c i="9" r="E85"/>
  <c r="J89"/>
  <c r="F92"/>
  <c r="J92"/>
  <c r="BE124"/>
  <c r="BE125"/>
  <c r="BE127"/>
  <c r="BE128"/>
  <c r="BE129"/>
  <c r="BE130"/>
  <c r="BE133"/>
  <c i="1" r="BC103"/>
  <c i="9" r="BK132"/>
  <c r="J132"/>
  <c r="J101"/>
  <c i="6" r="J34"/>
  <c i="1" r="AW100"/>
  <c i="6" r="F36"/>
  <c i="1" r="BC100"/>
  <c i="7" r="F34"/>
  <c i="1" r="BA101"/>
  <c i="8" r="F36"/>
  <c i="1" r="BC102"/>
  <c i="3" r="J36"/>
  <c i="1" r="AW97"/>
  <c i="4" r="F39"/>
  <c i="1" r="BD98"/>
  <c i="5" r="F37"/>
  <c i="1" r="BB99"/>
  <c i="5" r="F38"/>
  <c i="1" r="BC99"/>
  <c i="2" r="F36"/>
  <c i="1" r="BA96"/>
  <c i="3" r="F38"/>
  <c i="1" r="BC97"/>
  <c i="4" r="F38"/>
  <c i="1" r="BC98"/>
  <c i="7" r="J34"/>
  <c i="1" r="AW101"/>
  <c i="8" r="F34"/>
  <c i="1" r="BA102"/>
  <c i="8" r="F37"/>
  <c i="1" r="BD102"/>
  <c i="9" r="J34"/>
  <c i="1" r="AW103"/>
  <c r="AS94"/>
  <c i="7" r="F36"/>
  <c i="1" r="BC101"/>
  <c i="8" r="F35"/>
  <c i="1" r="BB102"/>
  <c i="2" r="F38"/>
  <c i="1" r="BC96"/>
  <c i="3" r="F39"/>
  <c i="1" r="BD97"/>
  <c i="4" r="J36"/>
  <c i="1" r="AW98"/>
  <c i="5" r="J36"/>
  <c i="1" r="AW99"/>
  <c i="5" r="F39"/>
  <c i="1" r="BD99"/>
  <c i="7" r="F35"/>
  <c i="1" r="BB101"/>
  <c i="2" r="J36"/>
  <c i="1" r="AW96"/>
  <c i="3" r="F36"/>
  <c i="1" r="BA97"/>
  <c i="4" r="F36"/>
  <c i="1" r="BA98"/>
  <c i="4" r="F37"/>
  <c i="1" r="BB98"/>
  <c i="6" r="F37"/>
  <c i="1" r="BD100"/>
  <c i="8" r="J34"/>
  <c i="1" r="AW102"/>
  <c i="9" r="F34"/>
  <c i="1" r="BA103"/>
  <c i="9" r="F37"/>
  <c i="1" r="BD103"/>
  <c i="2" r="F37"/>
  <c i="1" r="BB96"/>
  <c i="5" r="F36"/>
  <c i="1" r="BA99"/>
  <c i="6" r="F35"/>
  <c i="1" r="BB100"/>
  <c i="2" r="F39"/>
  <c i="1" r="BD96"/>
  <c i="3" r="F37"/>
  <c i="1" r="BB97"/>
  <c i="6" r="F34"/>
  <c i="1" r="BA100"/>
  <c i="7" r="F37"/>
  <c i="1" r="BD101"/>
  <c i="9" r="F35"/>
  <c i="1" r="BB103"/>
  <c i="9" l="1" r="T122"/>
  <c r="T121"/>
  <c i="6" r="P127"/>
  <c r="P126"/>
  <c i="1" r="AU100"/>
  <c i="2" r="BK196"/>
  <c r="J196"/>
  <c r="J102"/>
  <c r="T135"/>
  <c i="4" r="P127"/>
  <c r="P126"/>
  <c r="P125"/>
  <c i="1" r="AU98"/>
  <c i="3" r="T138"/>
  <c r="P138"/>
  <c i="7" r="BK121"/>
  <c r="J121"/>
  <c r="J97"/>
  <c i="9" r="R122"/>
  <c r="R121"/>
  <c i="7" r="P121"/>
  <c r="P120"/>
  <c i="1" r="AU101"/>
  <c i="3" r="T272"/>
  <c r="P272"/>
  <c r="R138"/>
  <c i="2" r="R196"/>
  <c r="P135"/>
  <c r="T196"/>
  <c i="9" r="P122"/>
  <c r="P121"/>
  <c i="1" r="AU103"/>
  <c i="7" r="R121"/>
  <c r="R120"/>
  <c i="6" r="R127"/>
  <c r="R126"/>
  <c i="4" r="T127"/>
  <c r="T126"/>
  <c r="T125"/>
  <c i="3" r="R272"/>
  <c i="2" r="P196"/>
  <c r="R135"/>
  <c r="R134"/>
  <c r="BK135"/>
  <c r="BK134"/>
  <c r="J134"/>
  <c i="7" r="T121"/>
  <c r="T120"/>
  <c i="6" r="T127"/>
  <c r="T126"/>
  <c r="BK127"/>
  <c r="BK126"/>
  <c r="J126"/>
  <c i="7" r="J122"/>
  <c r="J98"/>
  <c i="2" r="J136"/>
  <c r="J100"/>
  <c r="J197"/>
  <c r="J103"/>
  <c i="3" r="BK138"/>
  <c r="BK272"/>
  <c r="J272"/>
  <c r="J104"/>
  <c i="5" r="BK121"/>
  <c r="J121"/>
  <c r="J98"/>
  <c i="4" r="BK127"/>
  <c r="J127"/>
  <c r="J100"/>
  <c i="8" r="BK121"/>
  <c r="J121"/>
  <c r="J97"/>
  <c i="9" r="BK122"/>
  <c r="J122"/>
  <c r="J97"/>
  <c r="BK131"/>
  <c r="J131"/>
  <c r="J100"/>
  <c i="8" r="J33"/>
  <c i="1" r="AV102"/>
  <c r="AT102"/>
  <c r="BA95"/>
  <c r="BA94"/>
  <c r="AW94"/>
  <c r="AK30"/>
  <c r="BD95"/>
  <c r="BD94"/>
  <c r="W33"/>
  <c i="2" r="J35"/>
  <c i="1" r="AV96"/>
  <c r="AT96"/>
  <c i="3" r="J35"/>
  <c i="1" r="AV97"/>
  <c r="AT97"/>
  <c i="5" r="F35"/>
  <c i="1" r="AZ99"/>
  <c i="5" r="J35"/>
  <c i="1" r="AV99"/>
  <c r="AT99"/>
  <c i="6" r="J33"/>
  <c i="1" r="AV100"/>
  <c r="AT100"/>
  <c r="BB95"/>
  <c r="AX95"/>
  <c r="BC95"/>
  <c r="BC94"/>
  <c r="W32"/>
  <c i="4" r="F35"/>
  <c i="1" r="AZ98"/>
  <c i="8" r="F33"/>
  <c i="1" r="AZ102"/>
  <c i="9" r="F33"/>
  <c i="1" r="AZ103"/>
  <c i="2" r="J32"/>
  <c i="1" r="AG96"/>
  <c r="AN96"/>
  <c i="6" r="J30"/>
  <c i="1" r="AG100"/>
  <c r="AN100"/>
  <c i="6" r="F33"/>
  <c i="1" r="AZ100"/>
  <c i="2" r="F35"/>
  <c i="1" r="AZ96"/>
  <c i="3" r="F35"/>
  <c i="1" r="AZ97"/>
  <c i="4" r="J35"/>
  <c i="1" r="AV98"/>
  <c r="AT98"/>
  <c i="7" r="J33"/>
  <c i="1" r="AV101"/>
  <c r="AT101"/>
  <c i="7" r="F33"/>
  <c i="1" r="AZ101"/>
  <c i="9" r="J33"/>
  <c i="1" r="AV103"/>
  <c r="AT103"/>
  <c i="2" l="1" r="P134"/>
  <c i="1" r="AU96"/>
  <c i="3" r="R137"/>
  <c r="P137"/>
  <c i="1" r="AU97"/>
  <c i="3" r="BK137"/>
  <c r="J137"/>
  <c r="J98"/>
  <c r="T137"/>
  <c i="2" r="T134"/>
  <c r="J41"/>
  <c i="6" r="J39"/>
  <c r="J96"/>
  <c i="7" r="BK120"/>
  <c r="J120"/>
  <c r="J96"/>
  <c i="2" r="J98"/>
  <c r="J135"/>
  <c r="J99"/>
  <c i="3" r="J138"/>
  <c r="J99"/>
  <c i="6" r="J127"/>
  <c r="J97"/>
  <c i="4" r="BK126"/>
  <c r="J126"/>
  <c r="J99"/>
  <c i="8" r="BK120"/>
  <c r="J120"/>
  <c r="J96"/>
  <c i="9" r="BK121"/>
  <c r="J121"/>
  <c r="J96"/>
  <c i="1" r="AZ95"/>
  <c r="AV95"/>
  <c r="BB94"/>
  <c r="W31"/>
  <c r="W30"/>
  <c r="AY94"/>
  <c r="AW95"/>
  <c i="5" r="J32"/>
  <c i="1" r="AG99"/>
  <c r="AN99"/>
  <c r="AY95"/>
  <c i="4" l="1" r="BK125"/>
  <c r="J125"/>
  <c r="J98"/>
  <c i="5" r="J41"/>
  <c i="7" r="J30"/>
  <c i="1" r="AG101"/>
  <c r="AN101"/>
  <c r="AX94"/>
  <c r="AZ94"/>
  <c r="AV94"/>
  <c r="AK29"/>
  <c i="8" r="J30"/>
  <c i="1" r="AG102"/>
  <c r="AN102"/>
  <c i="9" r="J30"/>
  <c i="1" r="AG103"/>
  <c r="AN103"/>
  <c r="AU95"/>
  <c r="AU94"/>
  <c i="3" r="J32"/>
  <c i="1" r="AG97"/>
  <c r="AN97"/>
  <c r="AT95"/>
  <c i="7" l="1" r="J39"/>
  <c i="8" r="J39"/>
  <c i="3" r="J41"/>
  <c i="9" r="J39"/>
  <c i="1" r="AT94"/>
  <c r="W29"/>
  <c i="4" r="J32"/>
  <c i="1" r="AG98"/>
  <c r="AN98"/>
  <c i="4" l="1" r="J41"/>
  <c i="1" r="AG95"/>
  <c r="AG94"/>
  <c r="AK26"/>
  <c r="AK35"/>
  <c l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<sst xmlns="http://schemas.openxmlformats.org/spreadsheetml/2006/main">
  <si>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</si>
  <si>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</si>
  <si>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</si>
  <si>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</si>
  <si>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</si>
  <si>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{98c5088c-0d06-4884-a250-61a77aca6363}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</si>
  <si>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</si>
  <si>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</si>
  <si>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</si>
  <si>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</si>
  <si>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</si>
  <si>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</si>
  <si>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</si>
  <si>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</si>
  <si>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02_2020_r1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</si>
  <si>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</si>
  <si>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</si>
  <si>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Přestavba školnického bytu na ředitelnu a zázemí ZUŠ</t>
  </si>
  <si>
    <t>KSO:</t>
  </si>
  <si>
    <t>CC-CZ:</t>
  </si>
  <si>
    <t>Místo:</t>
  </si>
  <si>
    <t>U Dělnického cvičiště 1100/1, Praha 6</t>
  </si>
  <si>
    <t>Datum:</t>
  </si>
  <si>
    <t>24. 2. 2020</t>
  </si>
  <si>
    <t>Zadavatel:</t>
  </si>
  <si>
    <t>IČ:</t>
  </si>
  <si>
    <t>MČ Praha 6, Odbor školství, Čs. armády 601/23, P6</t>
  </si>
  <si>
    <t>DIČ:</t>
  </si>
  <si>
    <t>Uchazeč:</t>
  </si>
  <si>
    <t>Vyplň údaj</t>
  </si>
  <si>
    <t>Projektant:</t>
  </si>
  <si>
    <t>D PLUS PROJEKTOVÁ A INŽENÝRSKÁ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</si>
  <si>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</si>
  <si>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</si>
  <si>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</si>
  <si>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</si>
  <si>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</si>
  <si>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</si>
  <si>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</si>
  <si>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</si>
  <si>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</si>
  <si>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</si>
  <si>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</si>
  <si>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</si>
  <si>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</si>
  <si>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</si>
  <si>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</si>
  <si>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</si>
  <si>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</si>
  <si>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</si>
  <si>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</si>
  <si>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</si>
  <si>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</si>
  <si>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</si>
  <si>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</si>
  <si>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</si>
  <si>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</si>
  <si>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</si>
  <si>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</si>
  <si>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</si>
  <si>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</si>
  <si>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</si>
  <si>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</si>
  <si>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</si>
  <si>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</si>
  <si>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</si>
  <si>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</si>
  <si>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</si>
  <si>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</si>
  <si>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</si>
  <si>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</si>
  <si>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</si>
  <si>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</si>
  <si>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</si>
  <si>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</si>
  <si>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</si>
  <si>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</si>
  <si>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</si>
  <si>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</si>
  <si>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</si>
  <si>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</si>
  <si>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ASŘ</t>
  </si>
  <si>
    <t>STA</t>
  </si>
  <si>
    <t>1</t>
  </si>
  <si>
    <t>{2d286a9c-b85b-45e9-abc2-c8f3ef4b0d5c}</t>
  </si>
  <si>
    <t>2</t>
  </si>
  <si>
    <t>/</t>
  </si>
  <si>
    <t>01.1</t>
  </si>
  <si>
    <t>Bourání</t>
  </si>
  <si>
    <t>Soupis</t>
  </si>
  <si>
    <t>{a7e8ee93-af85-4f02-b8f5-a152b352a35d}</t>
  </si>
  <si>
    <t>01.2</t>
  </si>
  <si>
    <t>Nový stav</t>
  </si>
  <si>
    <t>{0449dddf-37b2-4939-9611-3ed6b137ba3e}</t>
  </si>
  <si>
    <t>01.3</t>
  </si>
  <si>
    <t>ZTI</t>
  </si>
  <si>
    <t>{b8047b2c-7acb-4fd7-bf56-ddb07c010827}</t>
  </si>
  <si>
    <t>01.4</t>
  </si>
  <si>
    <t>ÚT</t>
  </si>
  <si>
    <t>{4f38e2ac-6158-4981-82d6-100ff6017a96}</t>
  </si>
  <si>
    <t>PS 01</t>
  </si>
  <si>
    <t>EI - silnoproud</t>
  </si>
  <si>
    <t>PRO</t>
  </si>
  <si>
    <t>{e0f95eb4-050c-47a1-b27c-cedc3c291f20}</t>
  </si>
  <si>
    <t>PS 02</t>
  </si>
  <si>
    <t>EI - slaboproud</t>
  </si>
  <si>
    <t>{9a072b00-ff58-45f2-b094-dfed5b37aa2f}</t>
  </si>
  <si>
    <t>VRN</t>
  </si>
  <si>
    <t>VON</t>
  </si>
  <si>
    <t>{8d6eccf0-6926-4453-bcb6-3a123be11359}</t>
  </si>
  <si>
    <t>ON</t>
  </si>
  <si>
    <t>OST</t>
  </si>
  <si>
    <t>{13e12cba-fdf8-49fe-ae73-47b82a9dc193}</t>
  </si>
  <si>
    <t>KRYCÍ LIST SOUPISU PRACÍ</t>
  </si>
  <si>
    <t>Objekt:</t>
  </si>
  <si>
    <t>SO 01 - ASŘ</t>
  </si>
  <si>
    <t>Soupis:</t>
  </si>
  <si>
    <t>01.1 - Bourání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</si>
  <si>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</si>
  <si>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</si>
  <si>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</si>
  <si>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</si>
  <si>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</si>
  <si>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</si>
  <si>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</si>
  <si>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</si>
  <si>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</si>
  <si>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</si>
  <si>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</si>
  <si>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</si>
  <si>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</si>
  <si>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</si>
  <si>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</si>
  <si>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</si>
  <si>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</si>
  <si>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</si>
  <si>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</si>
  <si>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</si>
  <si>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</si>
  <si>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</si>
  <si>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</si>
  <si>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</si>
  <si>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</si>
  <si>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</si>
  <si>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</si>
  <si>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</si>
  <si>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</si>
  <si>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</si>
  <si>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</si>
  <si>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</si>
  <si>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</si>
  <si>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</si>
  <si>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</si>
  <si>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</si>
  <si>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</si>
  <si>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</si>
  <si>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962031133</t>
  </si>
  <si>
    <t>Bourání příček z cihel pálených na MVC tl do 150 mm</t>
  </si>
  <si>
    <t>m2</t>
  </si>
  <si>
    <t>4</t>
  </si>
  <si>
    <t>-1416978635</t>
  </si>
  <si>
    <t>VV</t>
  </si>
  <si>
    <t>příloha D.1.1.02</t>
  </si>
  <si>
    <t xml:space="preserve">3,0*1,20   "v mč. 1.03</t>
  </si>
  <si>
    <t xml:space="preserve">2,10*4,10-0,70*2,0+0,87*4,10-0,70*2,0   "mč. 1.08</t>
  </si>
  <si>
    <t>Součet</t>
  </si>
  <si>
    <t>968072455</t>
  </si>
  <si>
    <t>Vybourání kovových dveřních zárubní pl do 2 m2</t>
  </si>
  <si>
    <t>-1633071430</t>
  </si>
  <si>
    <t xml:space="preserve">0,80*2,0*2   "mč. 1.01,1.02</t>
  </si>
  <si>
    <t xml:space="preserve">0,90*2,10+0,70*2,0   "mč. 1.03</t>
  </si>
  <si>
    <t xml:space="preserve">0,80*2,0   "mč. 1.03/1.04</t>
  </si>
  <si>
    <t xml:space="preserve">0,70*2,0*2   "mč. 1.08</t>
  </si>
  <si>
    <t>3</t>
  </si>
  <si>
    <t>971033621</t>
  </si>
  <si>
    <t>Vybourání otvorů ve zdivu cihelném pl do 4 m2 na MVC nebo MV tl do 100 mm</t>
  </si>
  <si>
    <t>-1537482014</t>
  </si>
  <si>
    <t xml:space="preserve">0,90*2,05   "mezi mč. 1.01/1.03</t>
  </si>
  <si>
    <t>971033651</t>
  </si>
  <si>
    <t>Vybourání otvorů ve zdivu cihelném pl do 4 m2 na MVC nebo MV tl do 600 mm</t>
  </si>
  <si>
    <t>m3</t>
  </si>
  <si>
    <t>1850569333</t>
  </si>
  <si>
    <t xml:space="preserve">1,00*2,20*0,60   "mč. 1.01</t>
  </si>
  <si>
    <t xml:space="preserve">0,80*2,05*0,45   "mč. 1.05/1.08</t>
  </si>
  <si>
    <t>5</t>
  </si>
  <si>
    <t>973031151</t>
  </si>
  <si>
    <t>Vysekání výklenků ve zdivu cihelném na MV nebo MVC pl přes 0,25 m2</t>
  </si>
  <si>
    <t>-624213984</t>
  </si>
  <si>
    <t xml:space="preserve">0,60*0,50*0,35   "mč. 1.03</t>
  </si>
  <si>
    <t>6</t>
  </si>
  <si>
    <t>974031664</t>
  </si>
  <si>
    <t>Vysekání rýh ve zdivu cihelném pro vtahování nosníků hl do 150 mm v do 150 mm</t>
  </si>
  <si>
    <t>m</t>
  </si>
  <si>
    <t>1866194961</t>
  </si>
  <si>
    <t>pro ocelový nosník I80 - mč. 1.01/1.03</t>
  </si>
  <si>
    <t>1,20</t>
  </si>
  <si>
    <t>pro ocelový nosník I100 - mč. 1.05/1.08</t>
  </si>
  <si>
    <t>1,20*3</t>
  </si>
  <si>
    <t>7</t>
  </si>
  <si>
    <t>978059541</t>
  </si>
  <si>
    <t>Odsekání a odebrání obkladů stěn z vnitřních obkládaček plochy přes 1 m2</t>
  </si>
  <si>
    <t>439561705</t>
  </si>
  <si>
    <t>mč. 1.03</t>
  </si>
  <si>
    <t>(1,625+0,60)*0,60+0,80*1,70</t>
  </si>
  <si>
    <t>mč. 1.05</t>
  </si>
  <si>
    <t>(1,965+2,225)*2*2,0-0,70*2,0-0,58*1,20*2+0,13*2*2,0*2+0,58*0,80*2</t>
  </si>
  <si>
    <t>997</t>
  </si>
  <si>
    <t>Přesun sutě</t>
  </si>
  <si>
    <t>8</t>
  </si>
  <si>
    <t>997013212</t>
  </si>
  <si>
    <t>Vnitrostaveništní doprava suti a vybouraných hmot pro budovy v do 9 m ručně</t>
  </si>
  <si>
    <t>t</t>
  </si>
  <si>
    <t>-2124368011</t>
  </si>
  <si>
    <t>997013501</t>
  </si>
  <si>
    <t>Odvoz suti a vybouraných hmot na skládku nebo meziskládku do 1 km se složením</t>
  </si>
  <si>
    <t>1275441810</t>
  </si>
  <si>
    <t>10</t>
  </si>
  <si>
    <t>997013509</t>
  </si>
  <si>
    <t>Příplatek k odvozu suti a vybouraných hmot na skládku ZKD 1 km přes 1 km</t>
  </si>
  <si>
    <t>-1808452391</t>
  </si>
  <si>
    <t>13,27*14 'Přepočtené koeficientem množství</t>
  </si>
  <si>
    <t>11</t>
  </si>
  <si>
    <t>997013803</t>
  </si>
  <si>
    <t>Poplatek za uložení na skládce (skládkovné) stavebního odpadu cihelného kód odpadu 170 102</t>
  </si>
  <si>
    <t>1957755741</t>
  </si>
  <si>
    <t>3,387+0,332+3,704+0,189+0,202+0,133</t>
  </si>
  <si>
    <t>12</t>
  </si>
  <si>
    <t>997013807</t>
  </si>
  <si>
    <t>Poplatek za uložení na skládce (skládkovné) stavebního odpadu keramického kód odpadu 170 103</t>
  </si>
  <si>
    <t>-862470150</t>
  </si>
  <si>
    <t>1,267+0,019*2</t>
  </si>
  <si>
    <t>13</t>
  </si>
  <si>
    <t>997013811</t>
  </si>
  <si>
    <t>Poplatek za uložení na skládce (skládkovné) stavebního odpadu dřevěného kód odpadu 170 201</t>
  </si>
  <si>
    <t>963503732</t>
  </si>
  <si>
    <t>0,828+0,927+0,166</t>
  </si>
  <si>
    <t>14</t>
  </si>
  <si>
    <t>997013812</t>
  </si>
  <si>
    <t>Poplatek za uložení na skládce (skládkovné) stavebního odpadu na bázi sádry kód odpadu 170 802</t>
  </si>
  <si>
    <t>-988485167</t>
  </si>
  <si>
    <t>1,773</t>
  </si>
  <si>
    <t>997013813</t>
  </si>
  <si>
    <t>Poplatek za uložení na skládce (skládkovné) stavebního odpadu z plastických hmot kód odpadu 170 203</t>
  </si>
  <si>
    <t>1891642889</t>
  </si>
  <si>
    <t>0,123+0,078+0,015+0,003</t>
  </si>
  <si>
    <t>PSV</t>
  </si>
  <si>
    <t>Práce a dodávky PSV</t>
  </si>
  <si>
    <t>722</t>
  </si>
  <si>
    <t>Zdravotechnika - vnitřní vodovod</t>
  </si>
  <si>
    <t>16</t>
  </si>
  <si>
    <t>722170801</t>
  </si>
  <si>
    <t>Demontáž rozvodů vody z plastů do D 25</t>
  </si>
  <si>
    <t>767119965</t>
  </si>
  <si>
    <t>17</t>
  </si>
  <si>
    <t>722220851</t>
  </si>
  <si>
    <t>Demontáž armatur závitových s jedním závitem G do 3/4</t>
  </si>
  <si>
    <t>kus</t>
  </si>
  <si>
    <t>-188974864</t>
  </si>
  <si>
    <t>723</t>
  </si>
  <si>
    <t>Zdravotechnika - vnitřní plynovod</t>
  </si>
  <si>
    <t>18</t>
  </si>
  <si>
    <t>723120805</t>
  </si>
  <si>
    <t>Demontáž potrubí ocelové závitové svařované do DN 50</t>
  </si>
  <si>
    <t>1805205308</t>
  </si>
  <si>
    <t>plynové potrubí</t>
  </si>
  <si>
    <t>14,0</t>
  </si>
  <si>
    <t>19</t>
  </si>
  <si>
    <t>7231209R1</t>
  </si>
  <si>
    <t>Zaslepení potrubí ocelového závitového do DN 50</t>
  </si>
  <si>
    <t>-242853840</t>
  </si>
  <si>
    <t>1,0</t>
  </si>
  <si>
    <t>20</t>
  </si>
  <si>
    <t>7231909R1</t>
  </si>
  <si>
    <t>Revize plynovodního potrubí po demontáži jeho části</t>
  </si>
  <si>
    <t>kpl</t>
  </si>
  <si>
    <t>218818168</t>
  </si>
  <si>
    <t>725</t>
  </si>
  <si>
    <t>Zdravotechnika - zařizovací předměty</t>
  </si>
  <si>
    <t>725110811</t>
  </si>
  <si>
    <t>Demontáž klozetů splachovací s nádrží</t>
  </si>
  <si>
    <t>soubor</t>
  </si>
  <si>
    <t>-810637639</t>
  </si>
  <si>
    <t>22</t>
  </si>
  <si>
    <t>725210821</t>
  </si>
  <si>
    <t>Demontáž umyvadel bez výtokových armatur</t>
  </si>
  <si>
    <t>1854695491</t>
  </si>
  <si>
    <t>23</t>
  </si>
  <si>
    <t>725220842</t>
  </si>
  <si>
    <t>Demontáž van ocelových volně stojících</t>
  </si>
  <si>
    <t>1071748667</t>
  </si>
  <si>
    <t>24</t>
  </si>
  <si>
    <t>725620800</t>
  </si>
  <si>
    <t>Demontáž vařičů nebo trub plynových pevně připojených</t>
  </si>
  <si>
    <t>-1448928583</t>
  </si>
  <si>
    <t xml:space="preserve">1,0   "mč. 1.03</t>
  </si>
  <si>
    <t>25</t>
  </si>
  <si>
    <t>725820801</t>
  </si>
  <si>
    <t>Demontáž baterie nástěnné do G 3 / 4</t>
  </si>
  <si>
    <t>-301637685</t>
  </si>
  <si>
    <t>26</t>
  </si>
  <si>
    <t>725860811</t>
  </si>
  <si>
    <t>Demontáž uzávěrů zápachu jednoduchých</t>
  </si>
  <si>
    <t>-1873679886</t>
  </si>
  <si>
    <t>vana, umyvadlo, dřez</t>
  </si>
  <si>
    <t>3,0</t>
  </si>
  <si>
    <t>762</t>
  </si>
  <si>
    <t>Konstrukce tesařské</t>
  </si>
  <si>
    <t>27</t>
  </si>
  <si>
    <t>762511817</t>
  </si>
  <si>
    <t>Demontáž kce podkladové z desek dřevoštěpkových tl přes 15 mm na sraz lepených</t>
  </si>
  <si>
    <t>919343337</t>
  </si>
  <si>
    <t xml:space="preserve">15,20   "mč. 1.01</t>
  </si>
  <si>
    <t xml:space="preserve">14,6   "mč. 1.02</t>
  </si>
  <si>
    <t xml:space="preserve">17,70   "mč. 1.03</t>
  </si>
  <si>
    <t xml:space="preserve">11,40   "mč. 1.04</t>
  </si>
  <si>
    <t>763</t>
  </si>
  <si>
    <t>Konstrukce suché výstavby</t>
  </si>
  <si>
    <t>28</t>
  </si>
  <si>
    <t>763111812</t>
  </si>
  <si>
    <t>Demontáž SDK příčky s jednoduchou ocelovou nosnou konstrukcí opláštění dvojité</t>
  </si>
  <si>
    <t>-1112310624</t>
  </si>
  <si>
    <t xml:space="preserve">4,25*4,10-0,80*2,0   "mezi mč. 1.01/1.02</t>
  </si>
  <si>
    <t xml:space="preserve">4,2*4,10-0,80*2,0   "mezi mč. 1.03/1.04</t>
  </si>
  <si>
    <t>766</t>
  </si>
  <si>
    <t>Konstrukce truhlářské</t>
  </si>
  <si>
    <t>29</t>
  </si>
  <si>
    <t>766812830</t>
  </si>
  <si>
    <t>Demontáž kuchyňských linek dřevěných nebo kovových délky do 1,8 m včetně horních skříněk</t>
  </si>
  <si>
    <t>484090538</t>
  </si>
  <si>
    <t>776</t>
  </si>
  <si>
    <t>Podlahy povlakové</t>
  </si>
  <si>
    <t>30</t>
  </si>
  <si>
    <t>776201811</t>
  </si>
  <si>
    <t>Demontáž lepených povlakových podlah bez podložky ručně</t>
  </si>
  <si>
    <t>2109072195</t>
  </si>
  <si>
    <t>PVC</t>
  </si>
  <si>
    <t xml:space="preserve">4,70   "mč. 1.05</t>
  </si>
  <si>
    <t xml:space="preserve">1,10   "mč. 1.06</t>
  </si>
  <si>
    <t xml:space="preserve">2,0    "mč. 1.07</t>
  </si>
  <si>
    <t xml:space="preserve">3,67*0,90+3,14*1,175*1,175/3*2+2,35*0,90   "mč. 1.08</t>
  </si>
  <si>
    <t>31</t>
  </si>
  <si>
    <t>776201814</t>
  </si>
  <si>
    <t>Demontáž povlakových podlahovin volně položených podlepených páskou</t>
  </si>
  <si>
    <t>-789770655</t>
  </si>
  <si>
    <t>koberec</t>
  </si>
  <si>
    <t>32</t>
  </si>
  <si>
    <t>776410811</t>
  </si>
  <si>
    <t>Odstranění soklíků a lišt pryžových nebo plastových</t>
  </si>
  <si>
    <t>-1502842108</t>
  </si>
  <si>
    <t xml:space="preserve">(4,25+3,57)*2-0,80*2   "mč. 1.01</t>
  </si>
  <si>
    <t xml:space="preserve">(4,25+4,21)*2-(0,90+0,80*2+0,70)   "mč. 1.03</t>
  </si>
  <si>
    <t xml:space="preserve">(1,11+0,87)*2-0,70   "mč. 1.06</t>
  </si>
  <si>
    <t xml:space="preserve">(2,25+1,0)*2-0,70   "mč. 1.07</t>
  </si>
  <si>
    <t xml:space="preserve">3,67+0,90+0,45   "mč. 1.08</t>
  </si>
  <si>
    <t xml:space="preserve">3,14*2,35/3*2+2,35+0,90*2-1,0*2,40   "mč. 1.08</t>
  </si>
  <si>
    <t>33</t>
  </si>
  <si>
    <t>776991821</t>
  </si>
  <si>
    <t>Odstranění lepidla ručně z podlah</t>
  </si>
  <si>
    <t>2071773335</t>
  </si>
  <si>
    <t>783</t>
  </si>
  <si>
    <t>Dokončovací práce - nátěry</t>
  </si>
  <si>
    <t>34</t>
  </si>
  <si>
    <t>783806811</t>
  </si>
  <si>
    <t>Odstranění nátěrů z omítek oškrábáním</t>
  </si>
  <si>
    <t>-837634471</t>
  </si>
  <si>
    <t>mč. 1.08</t>
  </si>
  <si>
    <t>(3,67+0,90+0,45)*2,0</t>
  </si>
  <si>
    <t>(2,10*3+0,98+3,14*2,35/2*2)*2,0+(0,90*2+2,35)*2,0-0,65*0,50*3-0,60*0,50*2-1,0*2,0</t>
  </si>
  <si>
    <t>784</t>
  </si>
  <si>
    <t>Dokončovací práce - malby a tapety</t>
  </si>
  <si>
    <t>35</t>
  </si>
  <si>
    <t>784121003</t>
  </si>
  <si>
    <t>Oškrabání malby v mísnostech výšky do 5,00 m</t>
  </si>
  <si>
    <t>-756495501</t>
  </si>
  <si>
    <t>stropy</t>
  </si>
  <si>
    <t>15,20+14,60+17,70+15,20+4,70+1,10+2,0+4,10</t>
  </si>
  <si>
    <t xml:space="preserve">0,90*3,67+0,15*1,10   "chodba</t>
  </si>
  <si>
    <t>stěny</t>
  </si>
  <si>
    <t xml:space="preserve">(4,25+3,57)*2*4,10-0,80*2,0*2   "mč. 1.01</t>
  </si>
  <si>
    <t xml:space="preserve">(4,25+3,37)*2*4,10-0,80*2,0-2,0*2,70   "mč. 1.02</t>
  </si>
  <si>
    <t xml:space="preserve">(4,25+4,21)*2*4,10-(0,90+0,80+0,70)*2,0-(1,625+0,60)*0,60-0,80*1,70   "mč. 1.03</t>
  </si>
  <si>
    <t xml:space="preserve">(4,25+2,60)*2*4,10-0,80*2,0-2,0*2,70   "mč. 1.04</t>
  </si>
  <si>
    <t xml:space="preserve">(1,965+2,225)*2*(4,10-2,0)-0,70*2,0-0,30*1,20*2   "mč. 1.05</t>
  </si>
  <si>
    <t xml:space="preserve">(1,11+0,87)*2*4,10-0,70*2,0-0,30*2,40   "mč. 1.06</t>
  </si>
  <si>
    <t xml:space="preserve">(2,25+1,0)*2*4,10-0,70*2,0-0,30*2,40   "mč. 1.07</t>
  </si>
  <si>
    <t xml:space="preserve">(3,67+0,90+0,45)*(4,10-2,0)+2,35*2,51   "mč. 1.08</t>
  </si>
  <si>
    <t xml:space="preserve">(2,65+2,17)*2*2,05-0,60*2,0   "mč. 1.09</t>
  </si>
  <si>
    <t>36</t>
  </si>
  <si>
    <t>784121009</t>
  </si>
  <si>
    <t>Oškrabání malby na schodišti o výšce podlaží do 5,00 m</t>
  </si>
  <si>
    <t>-495331626</t>
  </si>
  <si>
    <t>strop</t>
  </si>
  <si>
    <t>18,90-3,468</t>
  </si>
  <si>
    <t>(2,10*2+3,14*2,35/2)*(4,10+5,50)/2+(2,10+0,98+3,14*2,35/2+0,90*2+2,35)*2,515-0,65*2,10*3-0,60*1,10*2-1,0*2,40</t>
  </si>
  <si>
    <t>odečet nátěru</t>
  </si>
  <si>
    <t>-((2,10*3+0,98+3,14*2,35/2*2)*2,0+(0,90*2+2,35)*2,0-0,65*0,50*3-0,60*0,50*2-1,0*2,0)</t>
  </si>
  <si>
    <t>37</t>
  </si>
  <si>
    <t>784121013</t>
  </si>
  <si>
    <t>Rozmývání podkladu po oškrabání malby v místnostech výšky do 5,00 m</t>
  </si>
  <si>
    <t>1155312611</t>
  </si>
  <si>
    <t>38</t>
  </si>
  <si>
    <t>784121019</t>
  </si>
  <si>
    <t>Rozmývání podkladu po oškrabání malby na schodišti o výšce podlaží do 5,00 m</t>
  </si>
  <si>
    <t>155120946</t>
  </si>
  <si>
    <t>Ostatní</t>
  </si>
  <si>
    <t>39</t>
  </si>
  <si>
    <t>991.01</t>
  </si>
  <si>
    <t>Vyklizení stávajících prostor bytu</t>
  </si>
  <si>
    <t>512</t>
  </si>
  <si>
    <t>1644465798</t>
  </si>
  <si>
    <t>01.2 - Nový stav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</si>
  <si>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</si>
  <si>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</si>
  <si>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</si>
  <si>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</si>
  <si>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</si>
  <si>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</si>
  <si>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771 - Podlahy z dlaždic</t>
  </si>
  <si>
    <t xml:space="preserve">    781 - Dokončovací práce - obklady</t>
  </si>
  <si>
    <t>Svislé a kompletní konstrukce</t>
  </si>
  <si>
    <t>310231005</t>
  </si>
  <si>
    <t>Zazdívka otvorů ve zdivu nadzákladovém plochy do 4 m2 cihlami děrovanými do P10 tl 175 mm</t>
  </si>
  <si>
    <t>-1789951352</t>
  </si>
  <si>
    <t>příloha D.1.1.04</t>
  </si>
  <si>
    <t xml:space="preserve">0,70*2,05   "otvor mezi mč. 1.03/1.05</t>
  </si>
  <si>
    <t>317944321</t>
  </si>
  <si>
    <t>Válcované nosníky do č.12 dodatečně osazované do připravených otvorů</t>
  </si>
  <si>
    <t>377739865</t>
  </si>
  <si>
    <t>překlady nad nové otvory - příloha D.1.1.02 bourání</t>
  </si>
  <si>
    <t xml:space="preserve">1,20*2*0,00594*1,10   "2x I80 dl. 1200 mm</t>
  </si>
  <si>
    <t xml:space="preserve">1,20*4*0,00834*1,10   "4x I100 dl. 1200 mm</t>
  </si>
  <si>
    <t>340239211</t>
  </si>
  <si>
    <t>Zazdívka otvorů v příčkách nebo stěnách plochy do 4 m2 cihlami plnými tl do 100 mm</t>
  </si>
  <si>
    <t>54325609</t>
  </si>
  <si>
    <t xml:space="preserve">0,90*2,05   "otvor mezi mč. 1.01/1.03</t>
  </si>
  <si>
    <t>342244101</t>
  </si>
  <si>
    <t>Příčka z cihel děrovaných do P10 na maltu M5 tloušťky 80 mm</t>
  </si>
  <si>
    <t>2013269587</t>
  </si>
  <si>
    <t xml:space="preserve">2,10*4,10-0,70*2,0   "mezi mč. 1.06/1.07</t>
  </si>
  <si>
    <t>342244121</t>
  </si>
  <si>
    <t>Příčka z cihel děrovaných do P10 na maltu M5 tloušťky 140 mm</t>
  </si>
  <si>
    <t>542863458</t>
  </si>
  <si>
    <t xml:space="preserve">0,90*4,10-0,70*2,0   "mezi mč. 1.06/1.08</t>
  </si>
  <si>
    <t>346244381</t>
  </si>
  <si>
    <t>Plentování jednostranné v do 200 mm válcovaných nosníků cihlami</t>
  </si>
  <si>
    <t>-1726937408</t>
  </si>
  <si>
    <t>0,10*2*1,20*2</t>
  </si>
  <si>
    <t>346481111</t>
  </si>
  <si>
    <t>Zaplentování rýh, potrubí, výklenků nebo nik ve stěnách rabicovým pletivem</t>
  </si>
  <si>
    <t>-1092015271</t>
  </si>
  <si>
    <t>0,10*3*1,20</t>
  </si>
  <si>
    <t>(0,10*2+0,45)*1,20</t>
  </si>
  <si>
    <t>Úpravy povrchů, podlahy a osazování výplní</t>
  </si>
  <si>
    <t>611325422</t>
  </si>
  <si>
    <t>Oprava vnitřní vápenocementové štukové omítky stropů v rozsahu plochy do 30%</t>
  </si>
  <si>
    <t>42271148</t>
  </si>
  <si>
    <t xml:space="preserve">18,90   "chodba 1.08</t>
  </si>
  <si>
    <t>612321121</t>
  </si>
  <si>
    <t>Vápenocementová omítka hladká jednovrstvá vnitřních stěn nanášená ručně</t>
  </si>
  <si>
    <t>-1430787195</t>
  </si>
  <si>
    <t>omítka pod obklady</t>
  </si>
  <si>
    <t xml:space="preserve">1,85*2,0   "nová příčka mč. 1.06, 1.07</t>
  </si>
  <si>
    <t>612321141</t>
  </si>
  <si>
    <t>Vápenocementová omítka štuková dvouvrstvá vnitřních stěn nanášená ručně</t>
  </si>
  <si>
    <t>700297764</t>
  </si>
  <si>
    <t xml:space="preserve">(0,90*4,10-0,70*2,0)*2   "nová příčka mezi mč. 1.06/1.08</t>
  </si>
  <si>
    <t xml:space="preserve">1,84*(4,10-2,0)*2   "nová příčka mezi 1.06/1.07</t>
  </si>
  <si>
    <t>plochy po původních obkladech</t>
  </si>
  <si>
    <t xml:space="preserve">(1,625+0,60)*0,60+0,80*1,70   "mč. 1.03</t>
  </si>
  <si>
    <t xml:space="preserve">(1,965+2,225+0,15*2)*2*2,0-0,70*2,0   "mč. 1.05</t>
  </si>
  <si>
    <t>612325225</t>
  </si>
  <si>
    <t>Vápenocementová štuková omítka malých ploch do 4,0 m2 na stěnách</t>
  </si>
  <si>
    <t>1499280476</t>
  </si>
  <si>
    <t>zazdívky otvorů mezi mč. 1.01/1.03 a 1.03/1.05</t>
  </si>
  <si>
    <t>2,0</t>
  </si>
  <si>
    <t>612325422</t>
  </si>
  <si>
    <t>Oprava vnitřní vápenocementové štukové omítky stěn v rozsahu plochy do 30%</t>
  </si>
  <si>
    <t>1159325216</t>
  </si>
  <si>
    <t>(3,67+0,90+0,45)*(4,10-2,0)+2,35*2,51</t>
  </si>
  <si>
    <t>632451101</t>
  </si>
  <si>
    <t>Cementový samonivelační potěr ze suchých směsí tloušťky do 5 mm (cementová jemnozrná malta pro opravu betonu)</t>
  </si>
  <si>
    <t>-1583342922</t>
  </si>
  <si>
    <t>příloha - skladby podlah</t>
  </si>
  <si>
    <t>skladba F01</t>
  </si>
  <si>
    <t>30,70+29,50</t>
  </si>
  <si>
    <t>632481213</t>
  </si>
  <si>
    <t>Separační vrstva z PE fólie</t>
  </si>
  <si>
    <t>1031588588</t>
  </si>
  <si>
    <t>642945111</t>
  </si>
  <si>
    <t>Osazování protipožárních nebo protiplynových zárubní dveří jednokřídlových do 2,5 m2</t>
  </si>
  <si>
    <t>-1876184640</t>
  </si>
  <si>
    <t>tabulka dveří</t>
  </si>
  <si>
    <t>M</t>
  </si>
  <si>
    <t>5533122R</t>
  </si>
  <si>
    <t>zárubeň ocelová s drážkou 200 900 levá/pravá</t>
  </si>
  <si>
    <t>285796617</t>
  </si>
  <si>
    <t>943211111</t>
  </si>
  <si>
    <t>Montáž lešení prostorového rámového lehkého s podlahami zatížení do 200 kg/m2 v do 10 m</t>
  </si>
  <si>
    <t>88413978</t>
  </si>
  <si>
    <t>m.č. 1.08</t>
  </si>
  <si>
    <t>(2,0*1,15*2+3,14*1,15*1,115/2)*4,0</t>
  </si>
  <si>
    <t>943211211</t>
  </si>
  <si>
    <t>Příplatek k lešení prostorovému rámovému lehkému s podlahami v do 10 m za první a ZKD den použití</t>
  </si>
  <si>
    <t>1443309895</t>
  </si>
  <si>
    <t>26,453*30 'Přepočtené koeficientem množství</t>
  </si>
  <si>
    <t>943211811</t>
  </si>
  <si>
    <t>Demontáž lešení prostorového rámového lehkého s podlahami zatížení do 200 kg/m2 v do 10 m</t>
  </si>
  <si>
    <t>1722634405</t>
  </si>
  <si>
    <t>949101111</t>
  </si>
  <si>
    <t>Lešení pomocné pro objekty pozemních staveb s lešeňovou podlahou v do 1,9 m zatížení do 150 kg/m2</t>
  </si>
  <si>
    <t>-1565907595</t>
  </si>
  <si>
    <t>m.č. 1.01</t>
  </si>
  <si>
    <t>1,50*1,50</t>
  </si>
  <si>
    <t>m.č. 1.03</t>
  </si>
  <si>
    <t>(7,046+1,25)*2*1,50</t>
  </si>
  <si>
    <t>mč. 1.05, 1.06, 1.07</t>
  </si>
  <si>
    <t>4,70+1,90*2</t>
  </si>
  <si>
    <t>2,35*0,90*2+1,115*2,0+3,14*1,115*1,115/2</t>
  </si>
  <si>
    <t>zahradní sklad+pohotovostní WC</t>
  </si>
  <si>
    <t>2,55*2,0*2</t>
  </si>
  <si>
    <t>952901114</t>
  </si>
  <si>
    <t>Vyčištění budov bytové a občanské výstavby při výšce podlaží přes 4 m</t>
  </si>
  <si>
    <t>1451134273</t>
  </si>
  <si>
    <t>mč. 1.01-1.09</t>
  </si>
  <si>
    <t>30,7+29,50+4,70+1,90*2+18,20+4,10</t>
  </si>
  <si>
    <t>9539412R1</t>
  </si>
  <si>
    <t>Zaslepení větracího otvoru</t>
  </si>
  <si>
    <t>-275336675</t>
  </si>
  <si>
    <t xml:space="preserve">2,0   "mč. 1.01, 1.03</t>
  </si>
  <si>
    <t>9539412R2</t>
  </si>
  <si>
    <t>Zaslepení komínového otvoru</t>
  </si>
  <si>
    <t>-337476983</t>
  </si>
  <si>
    <t xml:space="preserve">1,0   "mč. 1.05</t>
  </si>
  <si>
    <t>9539412R3</t>
  </si>
  <si>
    <t>D+M plastová dvířka revizní skříňky 100x100 mm</t>
  </si>
  <si>
    <t>-2105781468</t>
  </si>
  <si>
    <t xml:space="preserve">1,0   "mč. 1.01</t>
  </si>
  <si>
    <t>9539412R4</t>
  </si>
  <si>
    <t>D+M plastová dvířka revizní poklopu 150x150 mm</t>
  </si>
  <si>
    <t>-1525771741</t>
  </si>
  <si>
    <t>9539412R5</t>
  </si>
  <si>
    <t>D+M trezor do stěny, bezpečnostní třída S2, pevná ocelová konstrukce, vnitřní rozměr 345x445x245mm</t>
  </si>
  <si>
    <t>1628681646</t>
  </si>
  <si>
    <t>9539412R6</t>
  </si>
  <si>
    <t>D+M nástěnná lékárnička, plechová bílá 320x360x100mm</t>
  </si>
  <si>
    <t>-1367996807</t>
  </si>
  <si>
    <t>9539499R1</t>
  </si>
  <si>
    <t>Oprava stávajícího zahradního skladu na původní stav (oprava omítek, nová výmalba, úklid)</t>
  </si>
  <si>
    <t>362695861</t>
  </si>
  <si>
    <t>plocha 2,55x2,0m</t>
  </si>
  <si>
    <t>9539499R2</t>
  </si>
  <si>
    <t>Oprava stávajícího pohotovostního WC na původní stav (oprava omítek, nová výmalba, úklid)</t>
  </si>
  <si>
    <t>1468719501</t>
  </si>
  <si>
    <t>998</t>
  </si>
  <si>
    <t>Přesun hmot</t>
  </si>
  <si>
    <t>998018002</t>
  </si>
  <si>
    <t>Přesun hmot ruční pro budovy v do 12 m</t>
  </si>
  <si>
    <t>-310288962</t>
  </si>
  <si>
    <t>711</t>
  </si>
  <si>
    <t>Izolace proti vodě, vlhkosti a plynům</t>
  </si>
  <si>
    <t>711191001</t>
  </si>
  <si>
    <t>Provedení adhezního můstku na vodorovné ploše</t>
  </si>
  <si>
    <t>-1039219599</t>
  </si>
  <si>
    <t>5858122R</t>
  </si>
  <si>
    <t>můstek adhezní</t>
  </si>
  <si>
    <t>kg</t>
  </si>
  <si>
    <t>1992950669</t>
  </si>
  <si>
    <t>60,2*0,118 'Přepočtené koeficientem množství</t>
  </si>
  <si>
    <t>998711202</t>
  </si>
  <si>
    <t>Přesun hmot procentní pro izolace proti vodě, vlhkosti a plynům v objektech v do 12 m</t>
  </si>
  <si>
    <t>%</t>
  </si>
  <si>
    <t>635016922</t>
  </si>
  <si>
    <t>713</t>
  </si>
  <si>
    <t>Izolace tepelné</t>
  </si>
  <si>
    <t>713121111</t>
  </si>
  <si>
    <t>Montáž izolace tepelné podlah volně kladenými rohožemi, pásy, dílci, deskami 1 vrstva</t>
  </si>
  <si>
    <t>-132834683</t>
  </si>
  <si>
    <t>28372301</t>
  </si>
  <si>
    <t>deska EPS 100 pro trvalé zatížení v tlaku (max. 2000 kg/m2) tl 20mm</t>
  </si>
  <si>
    <t>-437346208</t>
  </si>
  <si>
    <t>60,2*1,02 'Přepočtené koeficientem množství</t>
  </si>
  <si>
    <t>998713202</t>
  </si>
  <si>
    <t>Přesun hmot procentní pro izolace tepelné v objektech v do 12 m</t>
  </si>
  <si>
    <t>1167265588</t>
  </si>
  <si>
    <t>72529152R</t>
  </si>
  <si>
    <t>Doplňky zařízení koupelen a záchodů zásobník toaletních papírů bubnový</t>
  </si>
  <si>
    <t>-105621020</t>
  </si>
  <si>
    <t>72529153R</t>
  </si>
  <si>
    <t>Doplňky zařízení koupelen a záchodů závěsná štětka plastová</t>
  </si>
  <si>
    <t>783312573</t>
  </si>
  <si>
    <t>72529154R</t>
  </si>
  <si>
    <t>Doplňky zařízení koupelen a záchodů držák hygienických sáčků plastový</t>
  </si>
  <si>
    <t>1505970107</t>
  </si>
  <si>
    <t>40</t>
  </si>
  <si>
    <t>72529155R</t>
  </si>
  <si>
    <t>Doplňky zařízení koupelen a záchodů dávkovač mýdla závěsný - chrom</t>
  </si>
  <si>
    <t>354784971</t>
  </si>
  <si>
    <t>41</t>
  </si>
  <si>
    <t>72529156R</t>
  </si>
  <si>
    <t>Doplňky zařízení koupelen a záchodů držák papírových ručníků lakovaný</t>
  </si>
  <si>
    <t>1711319796</t>
  </si>
  <si>
    <t>42</t>
  </si>
  <si>
    <t>72529157R</t>
  </si>
  <si>
    <t>Doplňky zařízení koupelen a záchodů držák odpadkový koš velký plastový</t>
  </si>
  <si>
    <t>-1268496989</t>
  </si>
  <si>
    <t>43</t>
  </si>
  <si>
    <t>72529158R</t>
  </si>
  <si>
    <t>Doplňky zařízení koupelen a záchodů držák odpadkový koš malý plastový</t>
  </si>
  <si>
    <t>-1545577387</t>
  </si>
  <si>
    <t>44</t>
  </si>
  <si>
    <t>998725202</t>
  </si>
  <si>
    <t>Přesun hmot procentní pro zařizovací předměty v objektech v do 12 m</t>
  </si>
  <si>
    <t>1804385597</t>
  </si>
  <si>
    <t>751</t>
  </si>
  <si>
    <t>Vzduchotechnika</t>
  </si>
  <si>
    <t>45</t>
  </si>
  <si>
    <t>751398021</t>
  </si>
  <si>
    <t>Mtž větrací mřížky stěnové do 0,040 m2</t>
  </si>
  <si>
    <t>-2009981772</t>
  </si>
  <si>
    <t>46</t>
  </si>
  <si>
    <t>56245605</t>
  </si>
  <si>
    <t>mřížka větrací hranatá plast se žaluzií 200x200mm</t>
  </si>
  <si>
    <t>1032035027</t>
  </si>
  <si>
    <t>47</t>
  </si>
  <si>
    <t>998751201</t>
  </si>
  <si>
    <t>Přesun hmot procentní pro vzduchotechniku v objektech v do 12 m</t>
  </si>
  <si>
    <t>-228788453</t>
  </si>
  <si>
    <t>48</t>
  </si>
  <si>
    <t>763113347</t>
  </si>
  <si>
    <t>SDK příčka instalační tl 270 mm zdvojený profil CW+UW 75 desky 2xH2 12,5 TI 60 mm</t>
  </si>
  <si>
    <t>-1277156261</t>
  </si>
  <si>
    <t xml:space="preserve">(0,89+1,005)*4,10   "mč. 1.06, 1.07</t>
  </si>
  <si>
    <t>49</t>
  </si>
  <si>
    <t>76312144R</t>
  </si>
  <si>
    <t>SDK stěna předsazená tl 100 mm profil CW+UW 75 deska 1x akustická 12,5 TI 80 mm</t>
  </si>
  <si>
    <t>431900845</t>
  </si>
  <si>
    <t>předsazená akustická předstěna v mč. 1.03</t>
  </si>
  <si>
    <t>kotvení: stavěcí třmen; podlepit akustickým těsněním, dilatovat o 12,5 od stěny</t>
  </si>
  <si>
    <t>spáry přelepit vyztuženou samolepící mřížkou, přetmelení a přebroušení</t>
  </si>
  <si>
    <t>7,04*4,10-0,80*2,0</t>
  </si>
  <si>
    <t>50</t>
  </si>
  <si>
    <t>763121714</t>
  </si>
  <si>
    <t>SDK stěna předsazená základní penetrační nátěr</t>
  </si>
  <si>
    <t>-506204202</t>
  </si>
  <si>
    <t>27,264+7,77</t>
  </si>
  <si>
    <t>51</t>
  </si>
  <si>
    <t>998763402</t>
  </si>
  <si>
    <t>Přesun hmot procentní pro sádrokartonové konstrukce v objektech v do 12 m</t>
  </si>
  <si>
    <t>-2009278751</t>
  </si>
  <si>
    <t>52</t>
  </si>
  <si>
    <t>766660022</t>
  </si>
  <si>
    <t>Montáž dveřních křídel otvíravých jednokřídlových š přes 0,8 m požárních do ocelové zárubně</t>
  </si>
  <si>
    <t>-1523158651</t>
  </si>
  <si>
    <t xml:space="preserve">1,0   "D3</t>
  </si>
  <si>
    <t>53</t>
  </si>
  <si>
    <t>6116172R</t>
  </si>
  <si>
    <t xml:space="preserve">D3/L - dveře vnitřní protipožární plné 1křídlé dřevěné dýhované, 900x2000 mm, akustické, útlum min. 36dB, pož. odolnost EI30DP3S, samozavírač, zámek vložkový bezpečnostní,  klika-klika</t>
  </si>
  <si>
    <t>475819628</t>
  </si>
  <si>
    <t>54</t>
  </si>
  <si>
    <t>766660171</t>
  </si>
  <si>
    <t>Montáž dveřních křídel otvíravých jednokřídlových š do 0,8 m do obložkové zárubně</t>
  </si>
  <si>
    <t>-341851281</t>
  </si>
  <si>
    <t xml:space="preserve">1,0   "D2</t>
  </si>
  <si>
    <t xml:space="preserve">1,0   "D5</t>
  </si>
  <si>
    <t xml:space="preserve">1,0   "D6</t>
  </si>
  <si>
    <t>55</t>
  </si>
  <si>
    <t>6116014R</t>
  </si>
  <si>
    <t>D2/P - dveře vnitřní plné 1křídlé dřevěné lakované bílé, akustické, útlum min. 36 dB, 800x2000 mm, zámek vložkový bezpečnostní, klika-klika</t>
  </si>
  <si>
    <t>-1781789755</t>
  </si>
  <si>
    <t>56</t>
  </si>
  <si>
    <t>6116015R</t>
  </si>
  <si>
    <t xml:space="preserve">D5/L - dveře vnitřní plné 1křídlé dřevěné lakované  bílé, 700x2000 mm, zámek vložkový, klika - klika</t>
  </si>
  <si>
    <t>880612388</t>
  </si>
  <si>
    <t>57</t>
  </si>
  <si>
    <t>6116016R</t>
  </si>
  <si>
    <t>D6/L - dveře vnitřní plné 1křídlé dřevěné lakované bílé, 700x2000 mm, zámek wc, klika - klika</t>
  </si>
  <si>
    <t>1385106647</t>
  </si>
  <si>
    <t>58</t>
  </si>
  <si>
    <t>766660181</t>
  </si>
  <si>
    <t>Montáž dveřních křídel otvíravých jednokřídlových š do 0,8 m požárních do obložkové zárubně</t>
  </si>
  <si>
    <t>-844784674</t>
  </si>
  <si>
    <t xml:space="preserve">1,0   "D4</t>
  </si>
  <si>
    <t>59</t>
  </si>
  <si>
    <t>61165338</t>
  </si>
  <si>
    <t>D4/P dveře vnitřní protipožární 1křídlé dřevěné lakované bílé, 700x2000 mm, pož.odolnost EI30SP, samozavírač, zámek vložkový, klika - klika</t>
  </si>
  <si>
    <t>-754426152</t>
  </si>
  <si>
    <t>60</t>
  </si>
  <si>
    <t>766660182</t>
  </si>
  <si>
    <t>Montáž dveřních křídel otvíravých jednokřídlových š přes 0,8 m požárních do obložkové zárubně</t>
  </si>
  <si>
    <t>2135989809</t>
  </si>
  <si>
    <t xml:space="preserve">1,0   "D1</t>
  </si>
  <si>
    <t>61</t>
  </si>
  <si>
    <t>61165340</t>
  </si>
  <si>
    <t>D1/L - dveře vnitřní protipožární plné 1křídlé dřevěné lakované bílé, 900x2100 mm, požární odolnost EI30DP3S, samozavírač, zámek vložkový bezpečnostní, klika-klika</t>
  </si>
  <si>
    <t>-777547669</t>
  </si>
  <si>
    <t>62</t>
  </si>
  <si>
    <t>7666649R1</t>
  </si>
  <si>
    <t>D7/L - dveře stávající 800x1800 - repase včetně zárubně</t>
  </si>
  <si>
    <t>-1702765099</t>
  </si>
  <si>
    <t>1.PP</t>
  </si>
  <si>
    <t>typ úpravy 1 - odstranění stávajícího nátěru (opálit, přebrousit), nový nátěr RAL 9007, nové kování, klika - klika</t>
  </si>
  <si>
    <t>63</t>
  </si>
  <si>
    <t>766682111</t>
  </si>
  <si>
    <t>Montáž zárubní obložkových pro dveře jednokřídlové tl stěny do 170 mm</t>
  </si>
  <si>
    <t>1023992507</t>
  </si>
  <si>
    <t>64</t>
  </si>
  <si>
    <t>61182258</t>
  </si>
  <si>
    <t>zárubeň obložková pro dveře 1křídlé 600,700,800,900x1970mm tl 60-170mm lakované bílé</t>
  </si>
  <si>
    <t>-624887132</t>
  </si>
  <si>
    <t>65</t>
  </si>
  <si>
    <t>766682112</t>
  </si>
  <si>
    <t>Montáž zárubní obložkových pro dveře jednokřídlové tl stěny do 350 mm</t>
  </si>
  <si>
    <t>-1391349979</t>
  </si>
  <si>
    <t>66</t>
  </si>
  <si>
    <t>61182264</t>
  </si>
  <si>
    <t>zárubeň obložková pro dveře 1křídlé 600,700,800,900x1970mm tl 180-250mm lakované, bílé</t>
  </si>
  <si>
    <t>-302921114</t>
  </si>
  <si>
    <t>67</t>
  </si>
  <si>
    <t>766682211</t>
  </si>
  <si>
    <t>Montáž zárubní obložkových protipožárních pro dveře jednokřídlové tl stěny do 170 mm</t>
  </si>
  <si>
    <t>1444321026</t>
  </si>
  <si>
    <t>68</t>
  </si>
  <si>
    <t>61182259</t>
  </si>
  <si>
    <t>zárubeň protipožární pro dveře 1křídlé 600,700,800,900x1970mm tl 60-170mm lakované bílé</t>
  </si>
  <si>
    <t>-2098963340</t>
  </si>
  <si>
    <t>69</t>
  </si>
  <si>
    <t>766682212</t>
  </si>
  <si>
    <t>Montáž zárubní obložkových protipožárních pro dveře jednokřídlové tl stěny do 350 mm</t>
  </si>
  <si>
    <t>-1639253074</t>
  </si>
  <si>
    <t>70</t>
  </si>
  <si>
    <t>61182265</t>
  </si>
  <si>
    <t>zárubeň obložková protipožární pro dveře 1křídlé 600,700,800,900x1970mm tl 180-250mm lakované bílé</t>
  </si>
  <si>
    <t>-696051810</t>
  </si>
  <si>
    <t>71</t>
  </si>
  <si>
    <t>7668111R1</t>
  </si>
  <si>
    <t>D+M čajová kuchyňka dl. 2050 a 1850 mm</t>
  </si>
  <si>
    <t>-717708767</t>
  </si>
  <si>
    <t xml:space="preserve">příloha D.1.1.04 </t>
  </si>
  <si>
    <t>mč. 1.01, 1.03</t>
  </si>
  <si>
    <t>Hladké lamino,</t>
  </si>
  <si>
    <t>barva světle šedá, deska</t>
  </si>
  <si>
    <t>laminovaná dtd barva šedočerná;</t>
  </si>
  <si>
    <t xml:space="preserve">vybevní: nerez dřez s odkapávačem </t>
  </si>
  <si>
    <t>lednice zabudovaná nízká (chladící prostor 90-110 l; mrazící prostor 15-20 l; en tř. min A+; krycí dvířka jako dvířka kuchyně;</t>
  </si>
  <si>
    <t>vč. setu pro instalaci krycího panelu</t>
  </si>
  <si>
    <t xml:space="preserve">rozsah dle PD </t>
  </si>
  <si>
    <t>72</t>
  </si>
  <si>
    <t>998766202</t>
  </si>
  <si>
    <t>Přesun hmot procentní pro konstrukce truhlářské v objektech v do 12 m</t>
  </si>
  <si>
    <t>1086534249</t>
  </si>
  <si>
    <t>771</t>
  </si>
  <si>
    <t>Podlahy z dlaždic</t>
  </si>
  <si>
    <t>73</t>
  </si>
  <si>
    <t>771111011</t>
  </si>
  <si>
    <t>Vysátí podkladu před pokládkou dlažby</t>
  </si>
  <si>
    <t>870804292</t>
  </si>
  <si>
    <t>skladba F02</t>
  </si>
  <si>
    <t>74</t>
  </si>
  <si>
    <t>771121011</t>
  </si>
  <si>
    <t>Nátěr penetrační na podlahu</t>
  </si>
  <si>
    <t>61250212</t>
  </si>
  <si>
    <t>75</t>
  </si>
  <si>
    <t>77115101R</t>
  </si>
  <si>
    <t>Samonivelační stěrka podlah pevnosti 20 MPa tl 5 mm vyztužená vlákny</t>
  </si>
  <si>
    <t>1265140880</t>
  </si>
  <si>
    <t>76</t>
  </si>
  <si>
    <t>771474112</t>
  </si>
  <si>
    <t>Montáž soklů z dlaždic keramických rovných flexibilní lepidlo v do 90 mm</t>
  </si>
  <si>
    <t>50108140</t>
  </si>
  <si>
    <t xml:space="preserve">(2,225+1,965+0,30+0,15*2)*2-0,70   "mč. 1.05</t>
  </si>
  <si>
    <t xml:space="preserve">(1,19+2,10+0,20+0,30)*2-0,70*2   "mč. 1.06</t>
  </si>
  <si>
    <t xml:space="preserve">(1,05+2,10)*2-0,70   "mč. 1.07</t>
  </si>
  <si>
    <t>77</t>
  </si>
  <si>
    <t>59761416</t>
  </si>
  <si>
    <t>sokl-dlažba keramická slinutá hladká do interiéru i exteriéru 300x80mm</t>
  </si>
  <si>
    <t>811627794</t>
  </si>
  <si>
    <t>20,660/0,30</t>
  </si>
  <si>
    <t>68,867*1,1 'Přepočtené koeficientem množství</t>
  </si>
  <si>
    <t>78</t>
  </si>
  <si>
    <t>7715719R1</t>
  </si>
  <si>
    <t>Očištění stávající dlažby - podesty schodiště</t>
  </si>
  <si>
    <t>-977265692</t>
  </si>
  <si>
    <t>2,35*0,90*2+3,14*1,175*1,175/3*2</t>
  </si>
  <si>
    <t>79</t>
  </si>
  <si>
    <t>7715719R2</t>
  </si>
  <si>
    <t>Oprava stávající dlažby- podesty schodiště</t>
  </si>
  <si>
    <t>1224501305</t>
  </si>
  <si>
    <t>mč. 1.08 - 30% plochy podest</t>
  </si>
  <si>
    <t>(2,35*0,90*2+3,14*1,175*1,175/3*2)*0,30</t>
  </si>
  <si>
    <t>80</t>
  </si>
  <si>
    <t>771574112</t>
  </si>
  <si>
    <t>Montáž podlah keramických hladkých lepených flexibilním lepidlem do 12 ks/ m2</t>
  </si>
  <si>
    <t>311540519</t>
  </si>
  <si>
    <t>81</t>
  </si>
  <si>
    <t>59761433</t>
  </si>
  <si>
    <t>dlažba keramická slinutá hladká 300x300 mm, povrch hladký, matný, barva tmavě šedá s odchylkami, protiskluz R10/B</t>
  </si>
  <si>
    <t>-316326201</t>
  </si>
  <si>
    <t>8,5*1,1 'Přepočtené koeficientem množství</t>
  </si>
  <si>
    <t>82</t>
  </si>
  <si>
    <t>771577111</t>
  </si>
  <si>
    <t>Příplatek k montáž podlah keramických za plochu do 5 m2</t>
  </si>
  <si>
    <t>1934316584</t>
  </si>
  <si>
    <t>83</t>
  </si>
  <si>
    <t>998771202</t>
  </si>
  <si>
    <t>Přesun hmot procentní pro podlahy z dlaždic v objektech v do 12 m</t>
  </si>
  <si>
    <t>1915021266</t>
  </si>
  <si>
    <t>84</t>
  </si>
  <si>
    <t>776111311</t>
  </si>
  <si>
    <t>Vysátí podkladu povlakových podlah</t>
  </si>
  <si>
    <t>-541222853</t>
  </si>
  <si>
    <t>85</t>
  </si>
  <si>
    <t>776121111</t>
  </si>
  <si>
    <t>Vodou ředitelná penetrace savého podkladu povlakových podlah ředěná v poměru 1:3</t>
  </si>
  <si>
    <t>1180127365</t>
  </si>
  <si>
    <t>86</t>
  </si>
  <si>
    <t>776131111</t>
  </si>
  <si>
    <t>Vyztužení podkladu povlakových podlah armovacím pletivem ze skelných vláken</t>
  </si>
  <si>
    <t>1255089154</t>
  </si>
  <si>
    <t>87</t>
  </si>
  <si>
    <t>776141114</t>
  </si>
  <si>
    <t>Vyrovnání podkladu povlakových podlah stěrkou pevnosti 20 MPa tl 10 mm</t>
  </si>
  <si>
    <t>-7276263</t>
  </si>
  <si>
    <t>60,200*2</t>
  </si>
  <si>
    <t>88</t>
  </si>
  <si>
    <t>776211111</t>
  </si>
  <si>
    <t>Lepení textilních pásů</t>
  </si>
  <si>
    <t>940026384</t>
  </si>
  <si>
    <t xml:space="preserve">44,16*0,06   "kobercový pásek - sokl</t>
  </si>
  <si>
    <t>89</t>
  </si>
  <si>
    <t>6975105R</t>
  </si>
  <si>
    <t>koberec zátěžový, vpichovaný, vlákno Pp, hm 600g/m2, zátěž 33, barva středně šedá</t>
  </si>
  <si>
    <t>452790951</t>
  </si>
  <si>
    <t>62,85*1,1 'Přepočtené koeficientem množství</t>
  </si>
  <si>
    <t>90</t>
  </si>
  <si>
    <t>776421111</t>
  </si>
  <si>
    <t>Montáž obvodových lišt lepením</t>
  </si>
  <si>
    <t>1227601240</t>
  </si>
  <si>
    <t xml:space="preserve">(4,25+7,04+0,50)*2-0,90   "mč. 1.01</t>
  </si>
  <si>
    <t xml:space="preserve">(4,15+7,04)*2-0,90   "mč. 1.02</t>
  </si>
  <si>
    <t>91</t>
  </si>
  <si>
    <t>2841100R</t>
  </si>
  <si>
    <t>lišta ukončovací PVC, v. 50-60 mm - kobercový pásek</t>
  </si>
  <si>
    <t>501793476</t>
  </si>
  <si>
    <t>44,16*1,02 'Přepočtené koeficientem množství</t>
  </si>
  <si>
    <t>92</t>
  </si>
  <si>
    <t>998776202</t>
  </si>
  <si>
    <t>Přesun hmot procentní pro podlahy povlakové v objektech v do 12 m</t>
  </si>
  <si>
    <t>2082050074</t>
  </si>
  <si>
    <t>781</t>
  </si>
  <si>
    <t>Dokončovací práce - obklady</t>
  </si>
  <si>
    <t>93</t>
  </si>
  <si>
    <t>781121011</t>
  </si>
  <si>
    <t>Nátěr penetrační na stěnu</t>
  </si>
  <si>
    <t>222534654</t>
  </si>
  <si>
    <t xml:space="preserve">(2,05+0,60)*0,60   "obklad u kuch. linky mč. 1.01</t>
  </si>
  <si>
    <t xml:space="preserve">(1,85+0,60)*0,60  "obklad u kuch. linky mč. 1.03</t>
  </si>
  <si>
    <t xml:space="preserve">(1,84+0,89+0,30)*2*2,0-0,70*2,0*2   "mč. 1.06</t>
  </si>
  <si>
    <t xml:space="preserve">(1,84+1,005)*2*2,0-0,70*2,0   "mč. 1.07</t>
  </si>
  <si>
    <t>94</t>
  </si>
  <si>
    <t>781474115</t>
  </si>
  <si>
    <t>Montáž obkladů vnitřních keramických hladkých do 25 ks/m2 lepených flexibilním lepidlem</t>
  </si>
  <si>
    <t>1285283183</t>
  </si>
  <si>
    <t>95</t>
  </si>
  <si>
    <t>59761255</t>
  </si>
  <si>
    <t>obklad keramický hladký přes 35 do 45ks/m2 barva bílá</t>
  </si>
  <si>
    <t>542390099</t>
  </si>
  <si>
    <t>22,36*1,1 'Přepočtené koeficientem množství</t>
  </si>
  <si>
    <t>96</t>
  </si>
  <si>
    <t>781477111</t>
  </si>
  <si>
    <t>Příplatek k montáži obkladů vnitřních keramických hladkých za plochu do 10 m2</t>
  </si>
  <si>
    <t>27072151</t>
  </si>
  <si>
    <t>97</t>
  </si>
  <si>
    <t>781494511</t>
  </si>
  <si>
    <t>Plastové profily ukončovací lepené flexibilním lepidlem</t>
  </si>
  <si>
    <t>-833232617</t>
  </si>
  <si>
    <t xml:space="preserve">0,60*3+2,05   "mč. 1.01</t>
  </si>
  <si>
    <t xml:space="preserve">0,60*3+1,85   "mč. 1.03</t>
  </si>
  <si>
    <t xml:space="preserve">(0,89+1,84+0,30+2,0*2)*2   "mč. 1.06</t>
  </si>
  <si>
    <t xml:space="preserve">(1,005+1,84+2,0)*2   "mč. 1.07</t>
  </si>
  <si>
    <t>98</t>
  </si>
  <si>
    <t>998781202</t>
  </si>
  <si>
    <t>Přesun hmot procentní pro obklady keramické v objektech v do 12 m</t>
  </si>
  <si>
    <t>-1745738300</t>
  </si>
  <si>
    <t>99</t>
  </si>
  <si>
    <t>783301311</t>
  </si>
  <si>
    <t>Odmaštění zámečnických konstrukcí vodou ředitelným odmašťovačem</t>
  </si>
  <si>
    <t>-780293203</t>
  </si>
  <si>
    <t>ocelová zárubeň dveře D3</t>
  </si>
  <si>
    <t>(2,0*2+0,90)*(0,20+0,05*2)</t>
  </si>
  <si>
    <t>zábradlí schodiště</t>
  </si>
  <si>
    <t>(2,0*2+0,12+2,0+0,12+0,90)*0,90</t>
  </si>
  <si>
    <t>100</t>
  </si>
  <si>
    <t>783306809</t>
  </si>
  <si>
    <t>Odstranění nátěru ze zámečnických konstrukcí okartáčováním</t>
  </si>
  <si>
    <t>-1788193120</t>
  </si>
  <si>
    <t>101</t>
  </si>
  <si>
    <t>783314101</t>
  </si>
  <si>
    <t>Základní jednonásobný syntetický nátěr zámečnických konstrukcí</t>
  </si>
  <si>
    <t>389801289</t>
  </si>
  <si>
    <t>102</t>
  </si>
  <si>
    <t>783317101</t>
  </si>
  <si>
    <t>Krycí jednonásobný syntetický standardní nátěr zámečnických konstrukcí</t>
  </si>
  <si>
    <t>372352419</t>
  </si>
  <si>
    <t>nátěr zárubně dveří D3 - barva bílá</t>
  </si>
  <si>
    <t>103</t>
  </si>
  <si>
    <t>783901551</t>
  </si>
  <si>
    <t>Omytí tlakovou vodou betonových podlah před provedením nátěru</t>
  </si>
  <si>
    <t>-1372995824</t>
  </si>
  <si>
    <t>betonové schodiště</t>
  </si>
  <si>
    <t>1,115*(0,32+0,165)*27,0</t>
  </si>
  <si>
    <t>104</t>
  </si>
  <si>
    <t>783913151</t>
  </si>
  <si>
    <t>Penetrační syntetický nátěr hladkých betonových podlah</t>
  </si>
  <si>
    <t>-1937926719</t>
  </si>
  <si>
    <t>105</t>
  </si>
  <si>
    <t>78391715R</t>
  </si>
  <si>
    <t>Krycí jednonásobný syntetický nátěr betonové podlahy (protiskluzný nátěr)</t>
  </si>
  <si>
    <t>-534051823</t>
  </si>
  <si>
    <t>106</t>
  </si>
  <si>
    <t>783932163</t>
  </si>
  <si>
    <t>Lokální vyrovnání betonové podlahy cementovou stěrkou tloušťky do 3 mm opravované plochy do 30%</t>
  </si>
  <si>
    <t>-257938648</t>
  </si>
  <si>
    <t>107</t>
  </si>
  <si>
    <t>783932181</t>
  </si>
  <si>
    <t>Příplatek k ceně celoplošného betonové podlahy cementovou stěrkou za každý další 1 mm přes 3 mm</t>
  </si>
  <si>
    <t>1122452516</t>
  </si>
  <si>
    <t>celková tl. předpokládané opravy 5 mm</t>
  </si>
  <si>
    <t>14,601*2</t>
  </si>
  <si>
    <t>108</t>
  </si>
  <si>
    <t>784181113</t>
  </si>
  <si>
    <t>Základní silikátová jednonásobná penetrace podkladu v místnostech výšky do 5,00m</t>
  </si>
  <si>
    <t>-71585771</t>
  </si>
  <si>
    <t>30,70+29,50+4,70+1,90+1,90+18,20+4,10</t>
  </si>
  <si>
    <t xml:space="preserve">(4,25+7,04)*2*4,10*2-7,04*4,10-(2,05+1,85+0,60*2)*0,60   "mč. 1.01+1.03</t>
  </si>
  <si>
    <t xml:space="preserve">(2,225+2,265)*2*4,10   "mč. 1.05</t>
  </si>
  <si>
    <t xml:space="preserve">(1,19+1,84)*2*2,10   "mč. 1.06</t>
  </si>
  <si>
    <t xml:space="preserve">(0,89+1,84)*2*2,10   "mč. 1.07</t>
  </si>
  <si>
    <t xml:space="preserve">(0,90*2+2,35)*2,10*2   "mč. 1.08</t>
  </si>
  <si>
    <t xml:space="preserve">(2,65+2,20)*2*2,05   "mč. 1.09</t>
  </si>
  <si>
    <t>109</t>
  </si>
  <si>
    <t>784181119</t>
  </si>
  <si>
    <t>Základní silikátová jednonásobná penetrace podkladu na schodišti o výšce podlaží do 5,00 m</t>
  </si>
  <si>
    <t>880048232</t>
  </si>
  <si>
    <t>18,20-4,23</t>
  </si>
  <si>
    <t>(2,10*3+1,115+1,05*2+3,14*2,35/2*2)*2,1-0,65*1,90*3-0,60*0,60*2</t>
  </si>
  <si>
    <t>110</t>
  </si>
  <si>
    <t>784221103</t>
  </si>
  <si>
    <t>Dvojnásobné bílé malby ze směsí za sucha dobře otěruvzdorných v místnostech do 5,00 m</t>
  </si>
  <si>
    <t>763089566</t>
  </si>
  <si>
    <t>30,70+29,50+4,70+1,90+1,90+4,23+4,10</t>
  </si>
  <si>
    <t xml:space="preserve">(4,25+7,04)*2*4,10*2-(2,05+1,85+0,60*2)*0,60   "mč. 1.01+1.03</t>
  </si>
  <si>
    <t>111</t>
  </si>
  <si>
    <t>784221109</t>
  </si>
  <si>
    <t>Dvojnásobné bílé malby ze směsí za sucha dobře otěruvzdorných na schodišti do 5,00 m</t>
  </si>
  <si>
    <t>1138668415</t>
  </si>
  <si>
    <t>112</t>
  </si>
  <si>
    <t>784221153</t>
  </si>
  <si>
    <t>Příplatek k cenám 2x maleb za sucha otěruvzdorných za barevnou malbu v odstínu středně sytém</t>
  </si>
  <si>
    <t>-1766915343</t>
  </si>
  <si>
    <t>113</t>
  </si>
  <si>
    <t>784660119</t>
  </si>
  <si>
    <t>Linkrustace s vrchním nátěrem syntetickým na schodišti do 5,00 m</t>
  </si>
  <si>
    <t>-1787015595</t>
  </si>
  <si>
    <t>schodiště</t>
  </si>
  <si>
    <t>(2,10*3+1,115+1,05*2+3,14*2,35/2*2)*2,0+(0,90*2+2,35)*2,0*2-0,65*0,50*3-0,60*0,50*2-1,0*2,0-0,70*2,0*2-0,90*2,0</t>
  </si>
  <si>
    <t>01.3 - ZTI</t>
  </si>
  <si>
    <t xml:space="preserve">    721 - Zdravotechnika</t>
  </si>
  <si>
    <t xml:space="preserve">      D1 - Vnitřní vodovod</t>
  </si>
  <si>
    <t xml:space="preserve">      D2 - Vnitřní kanalizace</t>
  </si>
  <si>
    <t xml:space="preserve">      D3 - Zařizovací předměty</t>
  </si>
  <si>
    <t>721</t>
  </si>
  <si>
    <t>Zdravotechnika</t>
  </si>
  <si>
    <t>D1</t>
  </si>
  <si>
    <t>Vnitřní vodovod</t>
  </si>
  <si>
    <t>Pol79</t>
  </si>
  <si>
    <t>Potrubí z polypropylenového potrubí, polyfúzně svařovaného - PPr, PN 16, pro rozvod teplé užitkové a studené vody, včetně fitinek (kolen, zástřiků, apod.) potrubí d 25 x 3,5</t>
  </si>
  <si>
    <t>bm.</t>
  </si>
  <si>
    <t>Pol80</t>
  </si>
  <si>
    <t>Potrubí z polypropylenového potrubí, polyfúzně svařovaného - PPr, PN 16, pro rozvod teplé užitkové a studené vody, včetně fitinek (kolen, zástřiků, apod.) potrubí d 20 x 2,8</t>
  </si>
  <si>
    <t>Pol81</t>
  </si>
  <si>
    <t>Ochrana potrubí izol.trubicemi z pěnového polyetylenu, laminovaný zesílenou hliníkovou folií (Mirelon Polar) d 25, tl.izolace 20 mm</t>
  </si>
  <si>
    <t>Pol82</t>
  </si>
  <si>
    <t>Ochrana potrubí izol.trubicemi z pěnového polyetylenu, laminovaný zesílenou hliníkovou folií (Mirelon Polar) d 20, tl.izolace 20 mm</t>
  </si>
  <si>
    <t>Pol83</t>
  </si>
  <si>
    <t>Ochrana potrubí izol.trubicemi z pěnového polyetylenu (Mirelon), pro potrubí vedené ve zdi d 25, tl.izolace 10 mm</t>
  </si>
  <si>
    <t>Pol84</t>
  </si>
  <si>
    <t>Ochrana potrubí izol.trubicemi z pěnového polyetylenu (Mirelon), pro potrubí vedené ve zdi d 20, tl.izolace 10 mm</t>
  </si>
  <si>
    <t>Pol85</t>
  </si>
  <si>
    <t>Uzavírací kulový kohout plnoprůtokový KK 20 (3/4")</t>
  </si>
  <si>
    <t>ks.</t>
  </si>
  <si>
    <t>Pol86</t>
  </si>
  <si>
    <t>Uzavírací kulový kohout plnoprůtokový KK 15 (1/2")</t>
  </si>
  <si>
    <t>Pol87</t>
  </si>
  <si>
    <t>Vypouštěcí kulový kohout VK 15 (1/2")</t>
  </si>
  <si>
    <t>Pol88</t>
  </si>
  <si>
    <t>Rohový ventil pro připojení instalačního zařízení DN 15</t>
  </si>
  <si>
    <t>Pol89</t>
  </si>
  <si>
    <t>Vodoměr Q=2,5m3/hod, DN 15, včetně šroubení</t>
  </si>
  <si>
    <t>Pol90</t>
  </si>
  <si>
    <t>Zpětný ventil DN 20 (3/4")</t>
  </si>
  <si>
    <t>Pol91</t>
  </si>
  <si>
    <t>Zpětný ventil DN 15 (1/5")</t>
  </si>
  <si>
    <t>Pol92</t>
  </si>
  <si>
    <t>Filtr DN 15 (1/2")</t>
  </si>
  <si>
    <t>Pol93</t>
  </si>
  <si>
    <t>Pojistný ventil DN 15 (1/2"), otv.přetlak 0,6 Mpa</t>
  </si>
  <si>
    <t>Pol94</t>
  </si>
  <si>
    <t>Objímkový závěsný systém pro potrubí vedené pod stropem pro potrubí do d 25, 10 bm potrubí</t>
  </si>
  <si>
    <t>kpl.</t>
  </si>
  <si>
    <t>Pol95</t>
  </si>
  <si>
    <t>Tlaková zkouška a proplach potrubí pitné vody</t>
  </si>
  <si>
    <t>Pol96</t>
  </si>
  <si>
    <t>Desinfekce potrubí</t>
  </si>
  <si>
    <t>Pol97</t>
  </si>
  <si>
    <t>Stavební přípomoce (vysekání, začištění otvorů, drážky pro potrubí)</t>
  </si>
  <si>
    <t>Pol98</t>
  </si>
  <si>
    <t>D2</t>
  </si>
  <si>
    <t>Vnitřní kanalizace</t>
  </si>
  <si>
    <t>Pol99</t>
  </si>
  <si>
    <t>Potrubí z plast.trub PP HT odpadní DN 32, včetně kolen, t-kusů</t>
  </si>
  <si>
    <t>Pol100</t>
  </si>
  <si>
    <t>Potrubí z plast.trub PP HT odpadní DN 50, včetně kolen, t-kusů</t>
  </si>
  <si>
    <t>Pol101</t>
  </si>
  <si>
    <t>Potrubí z plast.trub PP HT odpadní DN 70, včetně kolen, t-kusů</t>
  </si>
  <si>
    <t>Pol102</t>
  </si>
  <si>
    <t>Potrubí z plast.trub PP HT odpadní DN 100, včetně kolen, t-kusů</t>
  </si>
  <si>
    <t>Pol103</t>
  </si>
  <si>
    <t>Zápachová uzávěrka pro umyvadlo / kuchyňský dřez - DN32/DN40</t>
  </si>
  <si>
    <t>Pol104</t>
  </si>
  <si>
    <t>Připojovací manžeta WC, Výlevka, DN 100</t>
  </si>
  <si>
    <t>Pol105</t>
  </si>
  <si>
    <t>Úkapová nálevka pro odkap pojistného ventilu HL 21</t>
  </si>
  <si>
    <t>Pol106</t>
  </si>
  <si>
    <t>Pomocný materiál.</t>
  </si>
  <si>
    <t>Pol107</t>
  </si>
  <si>
    <t>Stavební přípomoce (vysekání, začištění otvorů)</t>
  </si>
  <si>
    <t>Pol108</t>
  </si>
  <si>
    <t>Tlaková zkouška kanalizačního potrubí do DN 100, do 30 bm</t>
  </si>
  <si>
    <t>Pol108.1</t>
  </si>
  <si>
    <t>549087491</t>
  </si>
  <si>
    <t>D3</t>
  </si>
  <si>
    <t>Zařizovací předměty</t>
  </si>
  <si>
    <t>Pol110</t>
  </si>
  <si>
    <t>Umyvadlo 650, závěsné, keramický kryt na sifon</t>
  </si>
  <si>
    <t>Pol111</t>
  </si>
  <si>
    <t>WC závěsné, včetně prkénka</t>
  </si>
  <si>
    <t>Pol112</t>
  </si>
  <si>
    <t>Podomítkový modul WC pro sadrokarton včetně tl. ovládání - dvě množství splachování, bílý plast</t>
  </si>
  <si>
    <t>Pol113</t>
  </si>
  <si>
    <t>Páková stojánková baterie pro umyvadlo</t>
  </si>
  <si>
    <t>Pol114</t>
  </si>
  <si>
    <t>Páková stojánková baterie pro dřez, nerez</t>
  </si>
  <si>
    <t>Pol115</t>
  </si>
  <si>
    <t>Elektrický závěsný boiler, objem 50 litrů, 2,0 kW/230V</t>
  </si>
  <si>
    <t>Pol116</t>
  </si>
  <si>
    <t>1384068935</t>
  </si>
  <si>
    <t>01.4 - ÚT</t>
  </si>
  <si>
    <t>D1 - Vytápění objektu</t>
  </si>
  <si>
    <t>Vytápění objektu</t>
  </si>
  <si>
    <t>Pol67</t>
  </si>
  <si>
    <t>Ocelové svařované potrubí hladké / závitové DN 20 (3/4")</t>
  </si>
  <si>
    <t>Pol68</t>
  </si>
  <si>
    <t>Ocelové svařované potrubí hladké / závitové DN 15 (1/2")</t>
  </si>
  <si>
    <t>Pol69</t>
  </si>
  <si>
    <t>Rohový radiátorový ventil G 1/2"</t>
  </si>
  <si>
    <t>Pol69.1</t>
  </si>
  <si>
    <t>Přímý radiátorový ventil G 1/2"</t>
  </si>
  <si>
    <t>829277774</t>
  </si>
  <si>
    <t>Pol70</t>
  </si>
  <si>
    <t>Rohové uzavíratelné radiátorové šroubení G 1/2"</t>
  </si>
  <si>
    <t>Pol70.1</t>
  </si>
  <si>
    <t>Přímé uzavíratelné radiátorové šroubení G 1/2"</t>
  </si>
  <si>
    <t>-101738108</t>
  </si>
  <si>
    <t>Pol71</t>
  </si>
  <si>
    <t>Termostatická radiátorová hlavice</t>
  </si>
  <si>
    <t>Pol72</t>
  </si>
  <si>
    <t>Ruční radiátorová regulační hlavice</t>
  </si>
  <si>
    <t>Pol73</t>
  </si>
  <si>
    <t>Dvojnásobný nátěr potrubí do DN 50</t>
  </si>
  <si>
    <t>bm</t>
  </si>
  <si>
    <t>Pol74</t>
  </si>
  <si>
    <t>Ocelové deskové těleso, výška 500, délka 400 včetně stěnových konzol</t>
  </si>
  <si>
    <t>920091077</t>
  </si>
  <si>
    <t>Pol74.1</t>
  </si>
  <si>
    <t>Ocelové deskové těleso, výška 500, délka 600 včetně stěnových konzol</t>
  </si>
  <si>
    <t>1832262773</t>
  </si>
  <si>
    <t>Pol74.2</t>
  </si>
  <si>
    <t>Repase litinových článkových radiátorů (demontáž, otryskání, očištění, revize těsnosti, dvojnásobný nátěr, montáž) - dtto radiátor 20/500/160 (4,2 m2)</t>
  </si>
  <si>
    <t>Pol75</t>
  </si>
  <si>
    <t>Repase litinových článkových radiátorů (demontáž, otryskání, očištění, revize těsnosti, dvojnásobný nátěr, montáž) - dtto radiátor 10/500/110 (1,4 m2)</t>
  </si>
  <si>
    <t>Pol77</t>
  </si>
  <si>
    <t>Zkoušky před uvedením do provozu</t>
  </si>
  <si>
    <t>Pol78</t>
  </si>
  <si>
    <t>Topná zkouška</t>
  </si>
  <si>
    <t>PS 01 - EI - silnoproud</t>
  </si>
  <si>
    <t>D1 - SILNOPROUDÉ ROZVODY</t>
  </si>
  <si>
    <t xml:space="preserve">    D2 - ROZVADĚČE</t>
  </si>
  <si>
    <t xml:space="preserve">    D3 - KABELY</t>
  </si>
  <si>
    <t xml:space="preserve">    D4 - KABELOVÉ TRASY</t>
  </si>
  <si>
    <t xml:space="preserve">    D5 - VNITŘNÍ UZEMNĚNÍ</t>
  </si>
  <si>
    <t xml:space="preserve">    D6 - SVÍTIDLA</t>
  </si>
  <si>
    <t xml:space="preserve">    D7 - KONCOVÉ PRVKY</t>
  </si>
  <si>
    <t xml:space="preserve">    D8 - OSTATNÍ NESPECIFIKOVANÉ</t>
  </si>
  <si>
    <t xml:space="preserve">    D9 - DOPRAVA A MONTÁŽ</t>
  </si>
  <si>
    <t xml:space="preserve">    D10 - VEDLEJŠÍ NÁKLADY</t>
  </si>
  <si>
    <t>SILNOPROUDÉ ROZVODY</t>
  </si>
  <si>
    <t>ROZVADĚČE</t>
  </si>
  <si>
    <t>Pol2</t>
  </si>
  <si>
    <t>Úprava stávajícího rozvaděče R1 Výměna svávajícího jističe na vývodu pro rozvaděč R2.1 s 3x20A na 3x32A, vč. doplněného podružného elektroměru (přímé měření)</t>
  </si>
  <si>
    <t>ks</t>
  </si>
  <si>
    <t>256</t>
  </si>
  <si>
    <t>Pol3</t>
  </si>
  <si>
    <t>Rozvaděč R2.1 Zapuštěný 4-řadý, 48/56 modulů, s plechovými dveřmi, IP 40 ŠxVxH: 346x717x96 Náplň dle výkresové části</t>
  </si>
  <si>
    <t>Kompletní dodávka sestavy, včetně pomocného materiálu pro montáž a propojení</t>
  </si>
  <si>
    <t>KABELY</t>
  </si>
  <si>
    <t>Pol5</t>
  </si>
  <si>
    <t>Kabel CYKY-J 3x2,5</t>
  </si>
  <si>
    <t>Pol6</t>
  </si>
  <si>
    <t>Kabel CYKY-J 3x1,5</t>
  </si>
  <si>
    <t>Pol7</t>
  </si>
  <si>
    <t>Kabel CYKY-O 3x1,5</t>
  </si>
  <si>
    <t>Pol8</t>
  </si>
  <si>
    <t>Ukončení veškeré výše uvedené kabeláže, popis a přehledné označení kabelů a vodičů (popisovací štítky)</t>
  </si>
  <si>
    <t>D4</t>
  </si>
  <si>
    <t>KABELOVÉ TRASY</t>
  </si>
  <si>
    <t>Pol10</t>
  </si>
  <si>
    <t>Požární ucpávky kabelových tras do prům. 5cm</t>
  </si>
  <si>
    <t>D5</t>
  </si>
  <si>
    <t>VNITŘNÍ UZEMNĚNÍ</t>
  </si>
  <si>
    <t>Pol11</t>
  </si>
  <si>
    <t>Vodič CYA 6 zž</t>
  </si>
  <si>
    <t>Pol12</t>
  </si>
  <si>
    <t>Vodič CYA 4 zž</t>
  </si>
  <si>
    <t>Pol13</t>
  </si>
  <si>
    <t>Ukončení veškeré výše uvedené kabeláže</t>
  </si>
  <si>
    <t>D6</t>
  </si>
  <si>
    <t>SVÍTIDLA</t>
  </si>
  <si>
    <t>Pol14</t>
  </si>
  <si>
    <t>A - kancelářské přisazené LED svítidlo s matnou mřížkou a opálovým krytem, s omezením oslnění, 37W, 4450lm, 4000K, IP 20</t>
  </si>
  <si>
    <t>Pol15</t>
  </si>
  <si>
    <t>B - stropní, přisazené, kruhové LED svítidlo s rozptylným krytem, 20W, 1500lm, 3000K, IP 20</t>
  </si>
  <si>
    <t>Pol16</t>
  </si>
  <si>
    <t>C - nástěnné, kruhové LED svítidlo s rozptylným krytem, 30W, 2700lm, 3000K, IP 20.</t>
  </si>
  <si>
    <t>Pol17</t>
  </si>
  <si>
    <t>N1 - Přisazené nástěnné LED svítidlo nouzového osvětlení, s vlastním bateriovým zdrojem 1h, autotest</t>
  </si>
  <si>
    <t>Pol18</t>
  </si>
  <si>
    <t>N2 - Přisazené nástěnné LED svítidlo nouzového osvětlení, s vlastním bateriovým zdrojem 1h, s piktogramem vyznačujícím směr úniku, autotest Pozn.: Všechna svítidla budou dodána včetně světelných zdrojů a transformátorů.</t>
  </si>
  <si>
    <t>D7</t>
  </si>
  <si>
    <t>KONCOVÉ PRVKY</t>
  </si>
  <si>
    <t>Pol19</t>
  </si>
  <si>
    <t xml:space="preserve">Zásuvka 230 V, 16A, zapuštěná,  vč. krabice, rámečku a montážního materiálu, kompletní</t>
  </si>
  <si>
    <t>Pol20</t>
  </si>
  <si>
    <t xml:space="preserve">Zásuvka 230 V, 16A s doplňkovým 3. stupněm ochrany proti přepětí, barevně odlišená, zapuštěná,  vč. krabice, rámečku a montážního materiálu, kompletní</t>
  </si>
  <si>
    <t>Pol21</t>
  </si>
  <si>
    <t xml:space="preserve">Zásuvka  230 V, 16A chráněná 3. stupněm ochrany proti přepětí, barevně odlišená, zapuštěná,  vč. krabice, rámečku a montážního materiálu, kompletní</t>
  </si>
  <si>
    <t>Pol22</t>
  </si>
  <si>
    <t>Modul přepěťové ochrany 3. st. do instalační krabice</t>
  </si>
  <si>
    <t>Pol23</t>
  </si>
  <si>
    <t>Jednopólový vypínač, pod omítku, IP 20, vč. krabice, rámečku a montážního materiálu, kompletní</t>
  </si>
  <si>
    <t>Pol24</t>
  </si>
  <si>
    <t>Schodišťový přepínač, pod omítku, IP 20, vč. krabice, rámečku a montážního materiálu, kompletní</t>
  </si>
  <si>
    <t>Pol25</t>
  </si>
  <si>
    <t>Schodišťový přepínač dvojitý, pod omítku, IP 20, vč. krabice, rámečku a montážního materiálu, kompletní</t>
  </si>
  <si>
    <t>Pol26</t>
  </si>
  <si>
    <t>Vícerámečky pro přístroje (upřesnit dle řešení interiéru)</t>
  </si>
  <si>
    <t>D8</t>
  </si>
  <si>
    <t>OSTATNÍ NESPECIFIKOVANÉ</t>
  </si>
  <si>
    <t>Pol27</t>
  </si>
  <si>
    <t>Demontáž stávajícího rozvaděče R2.1, rušených rozvodů v prostoru školnického bytu, likvidace odpadu</t>
  </si>
  <si>
    <t>Pol28</t>
  </si>
  <si>
    <t xml:space="preserve">Stavební připravenost a přípomocné práce, vrtání, úprava niky pro rozvaděč R2.1 </t>
  </si>
  <si>
    <t>Pol28.1</t>
  </si>
  <si>
    <t>Drážkování a zapravení drážek ve zdi</t>
  </si>
  <si>
    <t>-811865876</t>
  </si>
  <si>
    <t>Pol28.2</t>
  </si>
  <si>
    <t xml:space="preserve">Drobný nespecifikovaný a montážní materiál </t>
  </si>
  <si>
    <t>1460167730</t>
  </si>
  <si>
    <t>D9</t>
  </si>
  <si>
    <t>DOPRAVA A MONTÁŽ</t>
  </si>
  <si>
    <t>Pol29</t>
  </si>
  <si>
    <t>Doprava materiálu (5% z ceny materiálu)</t>
  </si>
  <si>
    <t>Pol30</t>
  </si>
  <si>
    <t>Montáž (30% z ceny materiálu)</t>
  </si>
  <si>
    <t>D10</t>
  </si>
  <si>
    <t>VEDLEJŠÍ NÁKLADY</t>
  </si>
  <si>
    <t>Pol31</t>
  </si>
  <si>
    <t>Dodavatelská dokumentace (dodavatelská dok. rozvaděčů; světelně tech. výpočty konkt. svítidel)</t>
  </si>
  <si>
    <t>Pol32</t>
  </si>
  <si>
    <t>Dokumentace skutečného provedení</t>
  </si>
  <si>
    <t>Pol34</t>
  </si>
  <si>
    <t>Provozní zkoušky</t>
  </si>
  <si>
    <t>Pol35</t>
  </si>
  <si>
    <t>Výchozí revize elektro</t>
  </si>
  <si>
    <t>PS 02 - EI - slaboproud</t>
  </si>
  <si>
    <t>M-22 - Slaboproud</t>
  </si>
  <si>
    <t xml:space="preserve">    D1 - Strukturovaná kabeláž – STK</t>
  </si>
  <si>
    <t xml:space="preserve">    D2 - Elektrická zabezpečovací signalizace – EZS</t>
  </si>
  <si>
    <t xml:space="preserve">    D3 - Ostatní</t>
  </si>
  <si>
    <t>M-22</t>
  </si>
  <si>
    <t>Slaboproud</t>
  </si>
  <si>
    <t>Strukturovaná kabeláž – STK</t>
  </si>
  <si>
    <t>Pol36</t>
  </si>
  <si>
    <t>Demontáž rušených zařízení a rozvodů, cca 20 zásuvek STK, kabeláž, lišty, likvidace odpadu.</t>
  </si>
  <si>
    <t>Pol37</t>
  </si>
  <si>
    <t>Přesun stávající telefonní ústředny a ISDN NT do nového rozvaděče</t>
  </si>
  <si>
    <t>Pol38</t>
  </si>
  <si>
    <t>Zapuštěný telefonní rozvaděč pro 200 párů (velikost potvrdit na místě), přepojení stávající kabeláže</t>
  </si>
  <si>
    <t>Pol39</t>
  </si>
  <si>
    <t>Instalační krabice se svorkovnicí a víčkem pro přepojení DSL linek, přepojení stávajících DSL linek</t>
  </si>
  <si>
    <t>Pol40</t>
  </si>
  <si>
    <t>Demontáž stávajícího rozvaděče STK, včetně odpojení stávající kabeláže (2x patch panel), demontáž aktivních prvků</t>
  </si>
  <si>
    <t>Pol41</t>
  </si>
  <si>
    <t>Rozvaděč SKS 19“ 600x1000, 42 U, uzamykatelné dveře</t>
  </si>
  <si>
    <t xml:space="preserve"> - ventilační jednotka s termostatem </t>
  </si>
  <si>
    <t xml:space="preserve"> - 3x telefonní panel 50xRJ45</t>
  </si>
  <si>
    <t xml:space="preserve"> - montážní deska pro stávající nástěnnou telefonní ústřednu</t>
  </si>
  <si>
    <t xml:space="preserve"> - 3x police</t>
  </si>
  <si>
    <t xml:space="preserve"> - 2x patch panel 24xRJ45 CAT6</t>
  </si>
  <si>
    <t xml:space="preserve"> - 5x vyvazovací panel</t>
  </si>
  <si>
    <t xml:space="preserve"> - 2x napájecí panel 5x 230 V s přep. ochranou</t>
  </si>
  <si>
    <t xml:space="preserve"> - instalace stávajících patch panelů, vyvazovacích panelů</t>
  </si>
  <si>
    <t xml:space="preserve"> - příslušenství, značení a měření kabeláže, komplet</t>
  </si>
  <si>
    <t>Pol42</t>
  </si>
  <si>
    <t>Montáž a konfigurace stávajících a nových aktivních prvků.</t>
  </si>
  <si>
    <t>Pol43</t>
  </si>
  <si>
    <t>Demontáž, uskladnění, montáž 2x LCD displejů</t>
  </si>
  <si>
    <t>Pol44</t>
  </si>
  <si>
    <t>Datová dvojzásuvka 2x RJ45 CAT6, včetně krabice a rámečku, design stejný jako silnoproudé zásuvky</t>
  </si>
  <si>
    <t>Pol45</t>
  </si>
  <si>
    <t>Datová dvojzásuvka 2x RJ45 CAT6, včetně povrchové krabice a rámečku</t>
  </si>
  <si>
    <t>Pol46</t>
  </si>
  <si>
    <t>Ukončení kabelu konektorem RJ45 - pro WiFi AP</t>
  </si>
  <si>
    <t>Pol47</t>
  </si>
  <si>
    <t>Telefonní kabel 50x2x0,5 mm</t>
  </si>
  <si>
    <t>Pol48</t>
  </si>
  <si>
    <t>Kabel U/UTP CAT6</t>
  </si>
  <si>
    <t>Pol49</t>
  </si>
  <si>
    <t>Ohebná elektroinstalační trubka pr. 20/25/32 mm pro střední mechanické zatížení, včetně příslušenství</t>
  </si>
  <si>
    <t>Pol50</t>
  </si>
  <si>
    <t>Elektroinstalační lišta 40x20 mm</t>
  </si>
  <si>
    <t>Pol51</t>
  </si>
  <si>
    <t>Zasekání stávající trasy vedené v liště pod omítku, cca 30 UTP kabelů; drážkování, zednické začištění, nátěr</t>
  </si>
  <si>
    <t>Pol52</t>
  </si>
  <si>
    <t>Drobný instalační materiál</t>
  </si>
  <si>
    <t>Pol53</t>
  </si>
  <si>
    <t>Aktivní prvky – 1x switch 48x 1Gbit PoE (HP 1920S 48G 4SFP JL382A), 1x Ubiquiti UniFi AP+AC-LR</t>
  </si>
  <si>
    <t>Elektrická zabezpečovací signalizace – EZS</t>
  </si>
  <si>
    <t>Pol54</t>
  </si>
  <si>
    <t>Ústředna Paradox Digiplex EVO192, LAN/internet komunikátor, LTE/GPRS/GSM komunikátor, zapojení, programování ústředny</t>
  </si>
  <si>
    <t>Pol55</t>
  </si>
  <si>
    <t>Demontáž rušených zařízení a rozvodů, dva PIR detektory, kabeláž, lišty, likvidace odpadu.</t>
  </si>
  <si>
    <t>Pol56</t>
  </si>
  <si>
    <t>Zapuštěný plechový uzamykatelný box s tamper kontaktem pro přepojení kabeláže, svorkovnice</t>
  </si>
  <si>
    <t>Pol57</t>
  </si>
  <si>
    <t>Zapuštěný plechový uzamykatelný box s tamper kontaktem pro ústřednu EZS</t>
  </si>
  <si>
    <t>Pol58</t>
  </si>
  <si>
    <t>Koncentrátor pro 8 zón</t>
  </si>
  <si>
    <t>Pol59</t>
  </si>
  <si>
    <t>Pohybový detektor PIR</t>
  </si>
  <si>
    <t>Pol60</t>
  </si>
  <si>
    <t>Magnetický kontakt povrchový na stávající dveře</t>
  </si>
  <si>
    <t>Pol61</t>
  </si>
  <si>
    <t>Kabel pro detektory stíněný 3x2x0,5 mm</t>
  </si>
  <si>
    <t>Pol62</t>
  </si>
  <si>
    <t>Kabel pro sběrnici FTP</t>
  </si>
  <si>
    <t>Pol63</t>
  </si>
  <si>
    <t>Pol64</t>
  </si>
  <si>
    <t>Dodavatelská dokumentace (návrh a dokumentace zapojení konkrétních výrobků systému)</t>
  </si>
  <si>
    <t>Pol65</t>
  </si>
  <si>
    <t>VRN - VRN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</si>
  <si>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</si>
  <si>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</si>
  <si>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</si>
  <si>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</si>
  <si>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Vedlejší rozpočtové náklady</t>
  </si>
  <si>
    <t>VRN3</t>
  </si>
  <si>
    <t>Zařízení staveniště</t>
  </si>
  <si>
    <t>030001000</t>
  </si>
  <si>
    <t>Zařízení staveniště (skládka materiálu, kanceláře, přípravné a výrobní plochy, sociální a hygienické zázemí)</t>
  </si>
  <si>
    <t>Kč</t>
  </si>
  <si>
    <t>1024</t>
  </si>
  <si>
    <t>1750879968</t>
  </si>
  <si>
    <t>VRN6</t>
  </si>
  <si>
    <t>Územní vlivy</t>
  </si>
  <si>
    <t>060001000</t>
  </si>
  <si>
    <t>Územní vlivy (dopravní a zásobovací trasy, práce v zastavěné oblasti)</t>
  </si>
  <si>
    <t>-23468379</t>
  </si>
  <si>
    <t>VRN7</t>
  </si>
  <si>
    <t>Provozní vlivy</t>
  </si>
  <si>
    <t>070001000</t>
  </si>
  <si>
    <t>Provozní vlivy (práce za provozu ZUŠ a ZŠ)</t>
  </si>
  <si>
    <t>129424800</t>
  </si>
  <si>
    <t>ON - ON</t>
  </si>
  <si>
    <t>ON - Ostatní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</si>
  <si>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</si>
  <si>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</si>
  <si>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</si>
  <si>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Ostatní náklady</t>
  </si>
  <si>
    <t>VRN1</t>
  </si>
  <si>
    <t>Průzkumné, geodetické a projektové práce</t>
  </si>
  <si>
    <t>013203001</t>
  </si>
  <si>
    <t>Náklady na vypracování výrobní (dílenské dokumentace)</t>
  </si>
  <si>
    <t>1643560195</t>
  </si>
  <si>
    <t>013254000</t>
  </si>
  <si>
    <t>Dokumentace skutečného provedení stavby</t>
  </si>
  <si>
    <t>870078025</t>
  </si>
  <si>
    <t>VRN4</t>
  </si>
  <si>
    <t>Inženýrská činnost</t>
  </si>
  <si>
    <t>041103001</t>
  </si>
  <si>
    <t>Inženýrská činnost (dozory: autorský, technický, BOZP, posudky: energetický, plán BOZP)</t>
  </si>
  <si>
    <t>332903746</t>
  </si>
  <si>
    <t>043194000</t>
  </si>
  <si>
    <t>Individuální a komplexní vyzkoušení</t>
  </si>
  <si>
    <t>1020956044</t>
  </si>
  <si>
    <t>045203000</t>
  </si>
  <si>
    <t>Kompletační činnost</t>
  </si>
  <si>
    <t>-401612287</t>
  </si>
  <si>
    <t>049303001</t>
  </si>
  <si>
    <t>Doklady požadované k převzetí díla</t>
  </si>
  <si>
    <t>-1459570726</t>
  </si>
  <si>
    <t>VRN9</t>
  </si>
  <si>
    <t>091704001</t>
  </si>
  <si>
    <t>Označení stavby</t>
  </si>
  <si>
    <t>-1432818479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</si>
</sst>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02_2020_r1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Přestavba školnického bytu na ředitelnu a zázemí ZUŠ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U Dělnického cvičiště 1100/1, Praha 6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24. 2. 2020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MČ Praha 6, Odbor školství, Čs. armády 601/23, P6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D PLUS PROJEKTOVÁ A INŽENÝRSKÁ a.s.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ROUND(AG95+SUM(AG100:AG103),2)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ROUND(AS95+SUM(AS100:AS103),2)</f>
        <v>0</v>
      </c>
      <c r="AT94" s="114">
        <f>ROUND(SUM(AV94:AW94),2)</f>
        <v>0</v>
      </c>
      <c r="AU94" s="115">
        <f>ROUND(AU95+SUM(AU100:AU103),5)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ROUND(AZ95+SUM(AZ100:AZ103),2)</f>
        <v>0</v>
      </c>
      <c r="BA94" s="114">
        <f>ROUND(BA95+SUM(BA100:BA103),2)</f>
        <v>0</v>
      </c>
      <c r="BB94" s="114">
        <f>ROUND(BB95+SUM(BB100:BB103),2)</f>
        <v>0</v>
      </c>
      <c r="BC94" s="114">
        <f>ROUND(BC95+SUM(BC100:BC103),2)</f>
        <v>0</v>
      </c>
      <c r="BD94" s="116">
        <f>ROUND(BD95+SUM(BD100:BD103),2)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ROUND(SUM(AG96:AG99),2)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ROUND(SUM(AS96:AS99),2)</f>
        <v>0</v>
      </c>
      <c r="AT95" s="128">
        <f>ROUND(SUM(AV95:AW95),2)</f>
        <v>0</v>
      </c>
      <c r="AU95" s="129">
        <f>ROUND(SUM(AU96:AU99),5)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ROUND(SUM(AZ96:AZ99),2)</f>
        <v>0</v>
      </c>
      <c r="BA95" s="128">
        <f>ROUND(SUM(BA96:BA99),2)</f>
        <v>0</v>
      </c>
      <c r="BB95" s="128">
        <f>ROUND(SUM(BB96:BB99),2)</f>
        <v>0</v>
      </c>
      <c r="BC95" s="128">
        <f>ROUND(SUM(BC96:BC99),2)</f>
        <v>0</v>
      </c>
      <c r="BD95" s="130">
        <f>ROUND(SUM(BD96:BD99),2)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'01.1 - Bourání'!J32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'01.1 - Bourání'!P134</f>
        <v>0</v>
      </c>
      <c r="AV96" s="138">
        <f>'01.1 - Bourání'!J35</f>
        <v>0</v>
      </c>
      <c r="AW96" s="138">
        <f>'01.1 - Bourání'!J36</f>
        <v>0</v>
      </c>
      <c r="AX96" s="138">
        <f>'01.1 - Bourání'!J37</f>
        <v>0</v>
      </c>
      <c r="AY96" s="138">
        <f>'01.1 - Bourání'!J38</f>
        <v>0</v>
      </c>
      <c r="AZ96" s="138">
        <f>'01.1 - Bourání'!F35</f>
        <v>0</v>
      </c>
      <c r="BA96" s="138">
        <f>'01.1 - Bourání'!F36</f>
        <v>0</v>
      </c>
      <c r="BB96" s="138">
        <f>'01.1 - Bourání'!F37</f>
        <v>0</v>
      </c>
      <c r="BC96" s="138">
        <f>'01.1 - Bourání'!F38</f>
        <v>0</v>
      </c>
      <c r="BD96" s="140">
        <f>'01.1 - Bourání'!F39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'01.2 - Nový stav'!J32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'01.2 - Nový stav'!P137</f>
        <v>0</v>
      </c>
      <c r="AV97" s="138">
        <f>'01.2 - Nový stav'!J35</f>
        <v>0</v>
      </c>
      <c r="AW97" s="138">
        <f>'01.2 - Nový stav'!J36</f>
        <v>0</v>
      </c>
      <c r="AX97" s="138">
        <f>'01.2 - Nový stav'!J37</f>
        <v>0</v>
      </c>
      <c r="AY97" s="138">
        <f>'01.2 - Nový stav'!J38</f>
        <v>0</v>
      </c>
      <c r="AZ97" s="138">
        <f>'01.2 - Nový stav'!F35</f>
        <v>0</v>
      </c>
      <c r="BA97" s="138">
        <f>'01.2 - Nový stav'!F36</f>
        <v>0</v>
      </c>
      <c r="BB97" s="138">
        <f>'01.2 - Nový stav'!F37</f>
        <v>0</v>
      </c>
      <c r="BC97" s="138">
        <f>'01.2 - Nový stav'!F38</f>
        <v>0</v>
      </c>
      <c r="BD97" s="140">
        <f>'01.2 - Nový stav'!F39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4" customFormat="1" ht="16.5" customHeight="1">
      <c r="A98" s="132" t="s">
        <v>86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'01.3 - ZTI'!J32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'01.3 - ZTI'!P125</f>
        <v>0</v>
      </c>
      <c r="AV98" s="138">
        <f>'01.3 - ZTI'!J35</f>
        <v>0</v>
      </c>
      <c r="AW98" s="138">
        <f>'01.3 - ZTI'!J36</f>
        <v>0</v>
      </c>
      <c r="AX98" s="138">
        <f>'01.3 - ZTI'!J37</f>
        <v>0</v>
      </c>
      <c r="AY98" s="138">
        <f>'01.3 - ZTI'!J38</f>
        <v>0</v>
      </c>
      <c r="AZ98" s="138">
        <f>'01.3 - ZTI'!F35</f>
        <v>0</v>
      </c>
      <c r="BA98" s="138">
        <f>'01.3 - ZTI'!F36</f>
        <v>0</v>
      </c>
      <c r="BB98" s="138">
        <f>'01.3 - ZTI'!F37</f>
        <v>0</v>
      </c>
      <c r="BC98" s="138">
        <f>'01.3 - ZTI'!F38</f>
        <v>0</v>
      </c>
      <c r="BD98" s="140">
        <f>'01.3 - ZTI'!F39</f>
        <v>0</v>
      </c>
      <c r="BE98" s="4"/>
      <c r="BT98" s="141" t="s">
        <v>85</v>
      </c>
      <c r="BV98" s="141" t="s">
        <v>78</v>
      </c>
      <c r="BW98" s="141" t="s">
        <v>96</v>
      </c>
      <c r="BX98" s="141" t="s">
        <v>84</v>
      </c>
      <c r="CL98" s="141" t="s">
        <v>1</v>
      </c>
    </row>
    <row r="99" s="4" customFormat="1" ht="16.5" customHeight="1">
      <c r="A99" s="132" t="s">
        <v>86</v>
      </c>
      <c r="B99" s="70"/>
      <c r="C99" s="133"/>
      <c r="D99" s="133"/>
      <c r="E99" s="134" t="s">
        <v>97</v>
      </c>
      <c r="F99" s="134"/>
      <c r="G99" s="134"/>
      <c r="H99" s="134"/>
      <c r="I99" s="134"/>
      <c r="J99" s="133"/>
      <c r="K99" s="134" t="s">
        <v>98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'01.4 - ÚT'!J32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89</v>
      </c>
      <c r="AR99" s="72"/>
      <c r="AS99" s="137">
        <v>0</v>
      </c>
      <c r="AT99" s="138">
        <f>ROUND(SUM(AV99:AW99),2)</f>
        <v>0</v>
      </c>
      <c r="AU99" s="139">
        <f>'01.4 - ÚT'!P121</f>
        <v>0</v>
      </c>
      <c r="AV99" s="138">
        <f>'01.4 - ÚT'!J35</f>
        <v>0</v>
      </c>
      <c r="AW99" s="138">
        <f>'01.4 - ÚT'!J36</f>
        <v>0</v>
      </c>
      <c r="AX99" s="138">
        <f>'01.4 - ÚT'!J37</f>
        <v>0</v>
      </c>
      <c r="AY99" s="138">
        <f>'01.4 - ÚT'!J38</f>
        <v>0</v>
      </c>
      <c r="AZ99" s="138">
        <f>'01.4 - ÚT'!F35</f>
        <v>0</v>
      </c>
      <c r="BA99" s="138">
        <f>'01.4 - ÚT'!F36</f>
        <v>0</v>
      </c>
      <c r="BB99" s="138">
        <f>'01.4 - ÚT'!F37</f>
        <v>0</v>
      </c>
      <c r="BC99" s="138">
        <f>'01.4 - ÚT'!F38</f>
        <v>0</v>
      </c>
      <c r="BD99" s="140">
        <f>'01.4 - ÚT'!F39</f>
        <v>0</v>
      </c>
      <c r="BE99" s="4"/>
      <c r="BT99" s="141" t="s">
        <v>85</v>
      </c>
      <c r="BV99" s="141" t="s">
        <v>78</v>
      </c>
      <c r="BW99" s="141" t="s">
        <v>99</v>
      </c>
      <c r="BX99" s="141" t="s">
        <v>84</v>
      </c>
      <c r="CL99" s="141" t="s">
        <v>1</v>
      </c>
    </row>
    <row r="100" s="7" customFormat="1" ht="16.5" customHeight="1">
      <c r="A100" s="132" t="s">
        <v>86</v>
      </c>
      <c r="B100" s="119"/>
      <c r="C100" s="120"/>
      <c r="D100" s="121" t="s">
        <v>100</v>
      </c>
      <c r="E100" s="121"/>
      <c r="F100" s="121"/>
      <c r="G100" s="121"/>
      <c r="H100" s="121"/>
      <c r="I100" s="122"/>
      <c r="J100" s="121" t="s">
        <v>101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4">
        <f>'PS 01 - EI - silnoproud'!J30</f>
        <v>0</v>
      </c>
      <c r="AH100" s="122"/>
      <c r="AI100" s="122"/>
      <c r="AJ100" s="122"/>
      <c r="AK100" s="122"/>
      <c r="AL100" s="122"/>
      <c r="AM100" s="122"/>
      <c r="AN100" s="124">
        <f>SUM(AG100,AT100)</f>
        <v>0</v>
      </c>
      <c r="AO100" s="122"/>
      <c r="AP100" s="122"/>
      <c r="AQ100" s="125" t="s">
        <v>102</v>
      </c>
      <c r="AR100" s="126"/>
      <c r="AS100" s="127">
        <v>0</v>
      </c>
      <c r="AT100" s="128">
        <f>ROUND(SUM(AV100:AW100),2)</f>
        <v>0</v>
      </c>
      <c r="AU100" s="129">
        <f>'PS 01 - EI - silnoproud'!P126</f>
        <v>0</v>
      </c>
      <c r="AV100" s="128">
        <f>'PS 01 - EI - silnoproud'!J33</f>
        <v>0</v>
      </c>
      <c r="AW100" s="128">
        <f>'PS 01 - EI - silnoproud'!J34</f>
        <v>0</v>
      </c>
      <c r="AX100" s="128">
        <f>'PS 01 - EI - silnoproud'!J35</f>
        <v>0</v>
      </c>
      <c r="AY100" s="128">
        <f>'PS 01 - EI - silnoproud'!J36</f>
        <v>0</v>
      </c>
      <c r="AZ100" s="128">
        <f>'PS 01 - EI - silnoproud'!F33</f>
        <v>0</v>
      </c>
      <c r="BA100" s="128">
        <f>'PS 01 - EI - silnoproud'!F34</f>
        <v>0</v>
      </c>
      <c r="BB100" s="128">
        <f>'PS 01 - EI - silnoproud'!F35</f>
        <v>0</v>
      </c>
      <c r="BC100" s="128">
        <f>'PS 01 - EI - silnoproud'!F36</f>
        <v>0</v>
      </c>
      <c r="BD100" s="130">
        <f>'PS 01 - EI - silnoproud'!F37</f>
        <v>0</v>
      </c>
      <c r="BE100" s="7"/>
      <c r="BT100" s="131" t="s">
        <v>83</v>
      </c>
      <c r="BV100" s="131" t="s">
        <v>78</v>
      </c>
      <c r="BW100" s="131" t="s">
        <v>103</v>
      </c>
      <c r="BX100" s="131" t="s">
        <v>5</v>
      </c>
      <c r="CL100" s="131" t="s">
        <v>1</v>
      </c>
      <c r="CM100" s="131" t="s">
        <v>85</v>
      </c>
    </row>
    <row r="101" s="7" customFormat="1" ht="16.5" customHeight="1">
      <c r="A101" s="132" t="s">
        <v>86</v>
      </c>
      <c r="B101" s="119"/>
      <c r="C101" s="120"/>
      <c r="D101" s="121" t="s">
        <v>104</v>
      </c>
      <c r="E101" s="121"/>
      <c r="F101" s="121"/>
      <c r="G101" s="121"/>
      <c r="H101" s="121"/>
      <c r="I101" s="122"/>
      <c r="J101" s="121" t="s">
        <v>105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4">
        <f>'PS 02 - EI - slaboproud'!J30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102</v>
      </c>
      <c r="AR101" s="126"/>
      <c r="AS101" s="127">
        <v>0</v>
      </c>
      <c r="AT101" s="128">
        <f>ROUND(SUM(AV101:AW101),2)</f>
        <v>0</v>
      </c>
      <c r="AU101" s="129">
        <f>'PS 02 - EI - slaboproud'!P120</f>
        <v>0</v>
      </c>
      <c r="AV101" s="128">
        <f>'PS 02 - EI - slaboproud'!J33</f>
        <v>0</v>
      </c>
      <c r="AW101" s="128">
        <f>'PS 02 - EI - slaboproud'!J34</f>
        <v>0</v>
      </c>
      <c r="AX101" s="128">
        <f>'PS 02 - EI - slaboproud'!J35</f>
        <v>0</v>
      </c>
      <c r="AY101" s="128">
        <f>'PS 02 - EI - slaboproud'!J36</f>
        <v>0</v>
      </c>
      <c r="AZ101" s="128">
        <f>'PS 02 - EI - slaboproud'!F33</f>
        <v>0</v>
      </c>
      <c r="BA101" s="128">
        <f>'PS 02 - EI - slaboproud'!F34</f>
        <v>0</v>
      </c>
      <c r="BB101" s="128">
        <f>'PS 02 - EI - slaboproud'!F35</f>
        <v>0</v>
      </c>
      <c r="BC101" s="128">
        <f>'PS 02 - EI - slaboproud'!F36</f>
        <v>0</v>
      </c>
      <c r="BD101" s="130">
        <f>'PS 02 - EI - slaboproud'!F37</f>
        <v>0</v>
      </c>
      <c r="BE101" s="7"/>
      <c r="BT101" s="131" t="s">
        <v>83</v>
      </c>
      <c r="BV101" s="131" t="s">
        <v>78</v>
      </c>
      <c r="BW101" s="131" t="s">
        <v>106</v>
      </c>
      <c r="BX101" s="131" t="s">
        <v>5</v>
      </c>
      <c r="CL101" s="131" t="s">
        <v>1</v>
      </c>
      <c r="CM101" s="131" t="s">
        <v>85</v>
      </c>
    </row>
    <row r="102" s="7" customFormat="1" ht="16.5" customHeight="1">
      <c r="A102" s="132" t="s">
        <v>86</v>
      </c>
      <c r="B102" s="119"/>
      <c r="C102" s="120"/>
      <c r="D102" s="121" t="s">
        <v>107</v>
      </c>
      <c r="E102" s="121"/>
      <c r="F102" s="121"/>
      <c r="G102" s="121"/>
      <c r="H102" s="121"/>
      <c r="I102" s="122"/>
      <c r="J102" s="121" t="s">
        <v>107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4">
        <f>'VRN - VRN'!J30</f>
        <v>0</v>
      </c>
      <c r="AH102" s="122"/>
      <c r="AI102" s="122"/>
      <c r="AJ102" s="122"/>
      <c r="AK102" s="122"/>
      <c r="AL102" s="122"/>
      <c r="AM102" s="122"/>
      <c r="AN102" s="124">
        <f>SUM(AG102,AT102)</f>
        <v>0</v>
      </c>
      <c r="AO102" s="122"/>
      <c r="AP102" s="122"/>
      <c r="AQ102" s="125" t="s">
        <v>108</v>
      </c>
      <c r="AR102" s="126"/>
      <c r="AS102" s="127">
        <v>0</v>
      </c>
      <c r="AT102" s="128">
        <f>ROUND(SUM(AV102:AW102),2)</f>
        <v>0</v>
      </c>
      <c r="AU102" s="129">
        <f>'VRN - VRN'!P120</f>
        <v>0</v>
      </c>
      <c r="AV102" s="128">
        <f>'VRN - VRN'!J33</f>
        <v>0</v>
      </c>
      <c r="AW102" s="128">
        <f>'VRN - VRN'!J34</f>
        <v>0</v>
      </c>
      <c r="AX102" s="128">
        <f>'VRN - VRN'!J35</f>
        <v>0</v>
      </c>
      <c r="AY102" s="128">
        <f>'VRN - VRN'!J36</f>
        <v>0</v>
      </c>
      <c r="AZ102" s="128">
        <f>'VRN - VRN'!F33</f>
        <v>0</v>
      </c>
      <c r="BA102" s="128">
        <f>'VRN - VRN'!F34</f>
        <v>0</v>
      </c>
      <c r="BB102" s="128">
        <f>'VRN - VRN'!F35</f>
        <v>0</v>
      </c>
      <c r="BC102" s="128">
        <f>'VRN - VRN'!F36</f>
        <v>0</v>
      </c>
      <c r="BD102" s="130">
        <f>'VRN - VRN'!F37</f>
        <v>0</v>
      </c>
      <c r="BE102" s="7"/>
      <c r="BT102" s="131" t="s">
        <v>83</v>
      </c>
      <c r="BV102" s="131" t="s">
        <v>78</v>
      </c>
      <c r="BW102" s="131" t="s">
        <v>109</v>
      </c>
      <c r="BX102" s="131" t="s">
        <v>5</v>
      </c>
      <c r="CL102" s="131" t="s">
        <v>1</v>
      </c>
      <c r="CM102" s="131" t="s">
        <v>85</v>
      </c>
    </row>
    <row r="103" s="7" customFormat="1" ht="16.5" customHeight="1">
      <c r="A103" s="132" t="s">
        <v>86</v>
      </c>
      <c r="B103" s="119"/>
      <c r="C103" s="120"/>
      <c r="D103" s="121" t="s">
        <v>110</v>
      </c>
      <c r="E103" s="121"/>
      <c r="F103" s="121"/>
      <c r="G103" s="121"/>
      <c r="H103" s="121"/>
      <c r="I103" s="122"/>
      <c r="J103" s="121" t="s">
        <v>110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4">
        <f>'ON - ON'!J30</f>
        <v>0</v>
      </c>
      <c r="AH103" s="122"/>
      <c r="AI103" s="122"/>
      <c r="AJ103" s="122"/>
      <c r="AK103" s="122"/>
      <c r="AL103" s="122"/>
      <c r="AM103" s="122"/>
      <c r="AN103" s="124">
        <f>SUM(AG103,AT103)</f>
        <v>0</v>
      </c>
      <c r="AO103" s="122"/>
      <c r="AP103" s="122"/>
      <c r="AQ103" s="125" t="s">
        <v>111</v>
      </c>
      <c r="AR103" s="126"/>
      <c r="AS103" s="142">
        <v>0</v>
      </c>
      <c r="AT103" s="143">
        <f>ROUND(SUM(AV103:AW103),2)</f>
        <v>0</v>
      </c>
      <c r="AU103" s="144">
        <f>'ON - ON'!P121</f>
        <v>0</v>
      </c>
      <c r="AV103" s="143">
        <f>'ON - ON'!J33</f>
        <v>0</v>
      </c>
      <c r="AW103" s="143">
        <f>'ON - ON'!J34</f>
        <v>0</v>
      </c>
      <c r="AX103" s="143">
        <f>'ON - ON'!J35</f>
        <v>0</v>
      </c>
      <c r="AY103" s="143">
        <f>'ON - ON'!J36</f>
        <v>0</v>
      </c>
      <c r="AZ103" s="143">
        <f>'ON - ON'!F33</f>
        <v>0</v>
      </c>
      <c r="BA103" s="143">
        <f>'ON - ON'!F34</f>
        <v>0</v>
      </c>
      <c r="BB103" s="143">
        <f>'ON - ON'!F35</f>
        <v>0</v>
      </c>
      <c r="BC103" s="143">
        <f>'ON - ON'!F36</f>
        <v>0</v>
      </c>
      <c r="BD103" s="145">
        <f>'ON - ON'!F37</f>
        <v>0</v>
      </c>
      <c r="BE103" s="7"/>
      <c r="BT103" s="131" t="s">
        <v>83</v>
      </c>
      <c r="BV103" s="131" t="s">
        <v>78</v>
      </c>
      <c r="BW103" s="131" t="s">
        <v>112</v>
      </c>
      <c r="BX103" s="131" t="s">
        <v>5</v>
      </c>
      <c r="CL103" s="131" t="s">
        <v>1</v>
      </c>
      <c r="CM103" s="131" t="s">
        <v>85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cDCZz8pMz8borPDIKRCOFfdLK1If8cLCyHq3G51ufF0CceKohP4LHZIncMxSMk31c+LhQIdTtZKzXCLoZ234kQ==" hashValue="bvT4k9znN/Y26F3CXYlEyhq5Y/dk5vGxMIwcsUYOSSHZ51ozHvZfTe+xCVNire5fPDsyOLCAczsQCzUbNpkZag==" algorithmName="SHA-512" password="CC35"/>
  <mergeCells count="7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Bourání'!C2" display="/"/>
    <hyperlink ref="A97" location="'01.2 - Nový stav'!C2" display="/"/>
    <hyperlink ref="A98" location="'01.3 - ZTI'!C2" display="/"/>
    <hyperlink ref="A99" location="'01.4 - ÚT'!C2" display="/"/>
    <hyperlink ref="A100" location="'PS 01 - EI - silnoproud'!C2" display="/"/>
    <hyperlink ref="A101" location="'PS 02 - EI - slaboproud'!C2" display="/"/>
    <hyperlink ref="A102" location="'VRN - VRN'!C2" display="/"/>
    <hyperlink ref="A103" location="'ON - 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Přestavba školnického bytu na ředitelnu a zázemí ZUŠ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117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24. 2. 2020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ROUND(J134,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ROUND((SUM(BE134:BE337)),  2)</f>
        <v>0</v>
      </c>
      <c r="G35" s="38"/>
      <c r="H35" s="38"/>
      <c r="I35" s="171">
        <v>0.20999999999999999</v>
      </c>
      <c r="J35" s="170">
        <f>ROUND(((SUM(BE134:BE337))*I35),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ROUND((SUM(BF134:BF337)),  2)</f>
        <v>0</v>
      </c>
      <c r="G36" s="38"/>
      <c r="H36" s="38"/>
      <c r="I36" s="171">
        <v>0.14999999999999999</v>
      </c>
      <c r="J36" s="170">
        <f>ROUND(((SUM(BF134:BF337))*I36),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ROUND((SUM(BG134:BG337)),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ROUND((SUM(BH134:BH337)),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ROUND((SUM(BI134:BI337)),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Přestavba školnického bytu na ředitelnu a zázemí ZUŠ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01.1 - Bourání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U Dělnického cvičiště 1100/1, Praha 6</v>
      </c>
      <c r="G91" s="40"/>
      <c r="H91" s="40"/>
      <c r="I91" s="156" t="s">
        <v>22</v>
      </c>
      <c r="J91" s="79" t="str">
        <f>IF(J14="","",J14)</f>
        <v>24. 2. 2020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MČ Praha 6, Odbor školství, Čs. armády 601/23, P6</v>
      </c>
      <c r="G93" s="40"/>
      <c r="H93" s="40"/>
      <c r="I93" s="156" t="s">
        <v>30</v>
      </c>
      <c r="J93" s="36" t="str">
        <f>E23</f>
        <v>D PLUS PROJEKTOVÁ A INŽENÝRSKÁ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J134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J135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124</v>
      </c>
      <c r="E100" s="211"/>
      <c r="F100" s="211"/>
      <c r="G100" s="211"/>
      <c r="H100" s="211"/>
      <c r="I100" s="212"/>
      <c r="J100" s="213">
        <f>J136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125</v>
      </c>
      <c r="E101" s="211"/>
      <c r="F101" s="211"/>
      <c r="G101" s="211"/>
      <c r="H101" s="211"/>
      <c r="I101" s="212"/>
      <c r="J101" s="213">
        <f>J176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202"/>
      <c r="C102" s="203"/>
      <c r="D102" s="204" t="s">
        <v>126</v>
      </c>
      <c r="E102" s="205"/>
      <c r="F102" s="205"/>
      <c r="G102" s="205"/>
      <c r="H102" s="205"/>
      <c r="I102" s="206"/>
      <c r="J102" s="207">
        <f>J196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9"/>
      <c r="C103" s="133"/>
      <c r="D103" s="210" t="s">
        <v>127</v>
      </c>
      <c r="E103" s="211"/>
      <c r="F103" s="211"/>
      <c r="G103" s="211"/>
      <c r="H103" s="211"/>
      <c r="I103" s="212"/>
      <c r="J103" s="213">
        <f>J197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9"/>
      <c r="C104" s="133"/>
      <c r="D104" s="210" t="s">
        <v>128</v>
      </c>
      <c r="E104" s="211"/>
      <c r="F104" s="211"/>
      <c r="G104" s="211"/>
      <c r="H104" s="211"/>
      <c r="I104" s="212"/>
      <c r="J104" s="213">
        <f>J200</f>
        <v>0</v>
      </c>
      <c r="K104" s="133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9"/>
      <c r="C105" s="133"/>
      <c r="D105" s="210" t="s">
        <v>129</v>
      </c>
      <c r="E105" s="211"/>
      <c r="F105" s="211"/>
      <c r="G105" s="211"/>
      <c r="H105" s="211"/>
      <c r="I105" s="212"/>
      <c r="J105" s="213">
        <f>J210</f>
        <v>0</v>
      </c>
      <c r="K105" s="133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9"/>
      <c r="C106" s="133"/>
      <c r="D106" s="210" t="s">
        <v>130</v>
      </c>
      <c r="E106" s="211"/>
      <c r="F106" s="211"/>
      <c r="G106" s="211"/>
      <c r="H106" s="211"/>
      <c r="I106" s="212"/>
      <c r="J106" s="213">
        <f>J223</f>
        <v>0</v>
      </c>
      <c r="K106" s="133"/>
      <c r="L106" s="21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9"/>
      <c r="C107" s="133"/>
      <c r="D107" s="210" t="s">
        <v>131</v>
      </c>
      <c r="E107" s="211"/>
      <c r="F107" s="211"/>
      <c r="G107" s="211"/>
      <c r="H107" s="211"/>
      <c r="I107" s="212"/>
      <c r="J107" s="213">
        <f>J231</f>
        <v>0</v>
      </c>
      <c r="K107" s="133"/>
      <c r="L107" s="21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9"/>
      <c r="C108" s="133"/>
      <c r="D108" s="210" t="s">
        <v>132</v>
      </c>
      <c r="E108" s="211"/>
      <c r="F108" s="211"/>
      <c r="G108" s="211"/>
      <c r="H108" s="211"/>
      <c r="I108" s="212"/>
      <c r="J108" s="213">
        <f>J237</f>
        <v>0</v>
      </c>
      <c r="K108" s="133"/>
      <c r="L108" s="21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9"/>
      <c r="C109" s="133"/>
      <c r="D109" s="210" t="s">
        <v>133</v>
      </c>
      <c r="E109" s="211"/>
      <c r="F109" s="211"/>
      <c r="G109" s="211"/>
      <c r="H109" s="211"/>
      <c r="I109" s="212"/>
      <c r="J109" s="213">
        <f>J242</f>
        <v>0</v>
      </c>
      <c r="K109" s="133"/>
      <c r="L109" s="21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9"/>
      <c r="C110" s="133"/>
      <c r="D110" s="210" t="s">
        <v>134</v>
      </c>
      <c r="E110" s="211"/>
      <c r="F110" s="211"/>
      <c r="G110" s="211"/>
      <c r="H110" s="211"/>
      <c r="I110" s="212"/>
      <c r="J110" s="213">
        <f>J278</f>
        <v>0</v>
      </c>
      <c r="K110" s="133"/>
      <c r="L110" s="21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9"/>
      <c r="C111" s="133"/>
      <c r="D111" s="210" t="s">
        <v>135</v>
      </c>
      <c r="E111" s="211"/>
      <c r="F111" s="211"/>
      <c r="G111" s="211"/>
      <c r="H111" s="211"/>
      <c r="I111" s="212"/>
      <c r="J111" s="213">
        <f>J285</f>
        <v>0</v>
      </c>
      <c r="K111" s="133"/>
      <c r="L111" s="21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202"/>
      <c r="C112" s="203"/>
      <c r="D112" s="204" t="s">
        <v>136</v>
      </c>
      <c r="E112" s="205"/>
      <c r="F112" s="205"/>
      <c r="G112" s="205"/>
      <c r="H112" s="205"/>
      <c r="I112" s="206"/>
      <c r="J112" s="207">
        <f>J336</f>
        <v>0</v>
      </c>
      <c r="K112" s="203"/>
      <c r="L112" s="208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192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195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137</v>
      </c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96" t="str">
        <f>E7</f>
        <v>Přestavba školnického bytu na ředitelnu a zázemí ZUŠ</v>
      </c>
      <c r="F122" s="32"/>
      <c r="G122" s="32"/>
      <c r="H122" s="32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1"/>
      <c r="C123" s="32" t="s">
        <v>114</v>
      </c>
      <c r="D123" s="22"/>
      <c r="E123" s="22"/>
      <c r="F123" s="22"/>
      <c r="G123" s="22"/>
      <c r="H123" s="22"/>
      <c r="I123" s="146"/>
      <c r="J123" s="22"/>
      <c r="K123" s="22"/>
      <c r="L123" s="20"/>
    </row>
    <row r="124" s="2" customFormat="1" ht="16.5" customHeight="1">
      <c r="A124" s="38"/>
      <c r="B124" s="39"/>
      <c r="C124" s="40"/>
      <c r="D124" s="40"/>
      <c r="E124" s="196" t="s">
        <v>115</v>
      </c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116</v>
      </c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E11</f>
        <v>01.1 - Bourání</v>
      </c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F14</f>
        <v>U Dělnického cvičiště 1100/1, Praha 6</v>
      </c>
      <c r="G128" s="40"/>
      <c r="H128" s="40"/>
      <c r="I128" s="156" t="s">
        <v>22</v>
      </c>
      <c r="J128" s="79" t="str">
        <f>IF(J14="","",J14)</f>
        <v>24. 2. 2020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5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40.05" customHeight="1">
      <c r="A130" s="38"/>
      <c r="B130" s="39"/>
      <c r="C130" s="32" t="s">
        <v>24</v>
      </c>
      <c r="D130" s="40"/>
      <c r="E130" s="40"/>
      <c r="F130" s="27" t="str">
        <f>E17</f>
        <v>MČ Praha 6, Odbor školství, Čs. armády 601/23, P6</v>
      </c>
      <c r="G130" s="40"/>
      <c r="H130" s="40"/>
      <c r="I130" s="156" t="s">
        <v>30</v>
      </c>
      <c r="J130" s="36" t="str">
        <f>E23</f>
        <v>D PLUS PROJEKTOVÁ A INŽENÝRSKÁ a.s.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28</v>
      </c>
      <c r="D131" s="40"/>
      <c r="E131" s="40"/>
      <c r="F131" s="27" t="str">
        <f>IF(E20="","",E20)</f>
        <v>Vyplň údaj</v>
      </c>
      <c r="G131" s="40"/>
      <c r="H131" s="40"/>
      <c r="I131" s="156" t="s">
        <v>33</v>
      </c>
      <c r="J131" s="36" t="str">
        <f>E26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154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215"/>
      <c r="B133" s="216"/>
      <c r="C133" s="217" t="s">
        <v>138</v>
      </c>
      <c r="D133" s="218" t="s">
        <v>61</v>
      </c>
      <c r="E133" s="218" t="s">
        <v>57</v>
      </c>
      <c r="F133" s="218" t="s">
        <v>58</v>
      </c>
      <c r="G133" s="218" t="s">
        <v>139</v>
      </c>
      <c r="H133" s="218" t="s">
        <v>140</v>
      </c>
      <c r="I133" s="219" t="s">
        <v>141</v>
      </c>
      <c r="J133" s="220" t="s">
        <v>120</v>
      </c>
      <c r="K133" s="221" t="s">
        <v>142</v>
      </c>
      <c r="L133" s="222"/>
      <c r="M133" s="100" t="s">
        <v>1</v>
      </c>
      <c r="N133" s="101" t="s">
        <v>40</v>
      </c>
      <c r="O133" s="101" t="s">
        <v>143</v>
      </c>
      <c r="P133" s="101" t="s">
        <v>144</v>
      </c>
      <c r="Q133" s="101" t="s">
        <v>145</v>
      </c>
      <c r="R133" s="101" t="s">
        <v>146</v>
      </c>
      <c r="S133" s="101" t="s">
        <v>147</v>
      </c>
      <c r="T133" s="102" t="s">
        <v>148</v>
      </c>
      <c r="U133" s="215"/>
      <c r="V133" s="215"/>
      <c r="W133" s="215"/>
      <c r="X133" s="215"/>
      <c r="Y133" s="215"/>
      <c r="Z133" s="215"/>
      <c r="AA133" s="215"/>
      <c r="AB133" s="215"/>
      <c r="AC133" s="215"/>
      <c r="AD133" s="215"/>
      <c r="AE133" s="215"/>
    </row>
    <row r="134" s="2" customFormat="1" ht="22.8" customHeight="1">
      <c r="A134" s="38"/>
      <c r="B134" s="39"/>
      <c r="C134" s="107" t="s">
        <v>149</v>
      </c>
      <c r="D134" s="40"/>
      <c r="E134" s="40"/>
      <c r="F134" s="40"/>
      <c r="G134" s="40"/>
      <c r="H134" s="40"/>
      <c r="I134" s="154"/>
      <c r="J134" s="223">
        <f>BK134</f>
        <v>0</v>
      </c>
      <c r="K134" s="40"/>
      <c r="L134" s="44"/>
      <c r="M134" s="103"/>
      <c r="N134" s="224"/>
      <c r="O134" s="104"/>
      <c r="P134" s="225">
        <f>P135+P196+P336</f>
        <v>0</v>
      </c>
      <c r="Q134" s="104"/>
      <c r="R134" s="225">
        <f>R135+R196+R336</f>
        <v>0.43979600000000002</v>
      </c>
      <c r="S134" s="104"/>
      <c r="T134" s="226">
        <f>T135+T196+T336</f>
        <v>13.270125159999999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75</v>
      </c>
      <c r="AU134" s="17" t="s">
        <v>122</v>
      </c>
      <c r="BK134" s="227">
        <f>BK135+BK196+BK336</f>
        <v>0</v>
      </c>
    </row>
    <row r="135" s="12" customFormat="1" ht="25.92" customHeight="1">
      <c r="A135" s="12"/>
      <c r="B135" s="228"/>
      <c r="C135" s="229"/>
      <c r="D135" s="230" t="s">
        <v>75</v>
      </c>
      <c r="E135" s="231" t="s">
        <v>150</v>
      </c>
      <c r="F135" s="231" t="s">
        <v>151</v>
      </c>
      <c r="G135" s="229"/>
      <c r="H135" s="229"/>
      <c r="I135" s="232"/>
      <c r="J135" s="233">
        <f>BK135</f>
        <v>0</v>
      </c>
      <c r="K135" s="229"/>
      <c r="L135" s="234"/>
      <c r="M135" s="235"/>
      <c r="N135" s="236"/>
      <c r="O135" s="236"/>
      <c r="P135" s="237">
        <f>P136+P176</f>
        <v>0</v>
      </c>
      <c r="Q135" s="236"/>
      <c r="R135" s="237">
        <f>R136+R176</f>
        <v>0</v>
      </c>
      <c r="S135" s="236"/>
      <c r="T135" s="238">
        <f>T136+T176</f>
        <v>9.9086449999999999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9" t="s">
        <v>83</v>
      </c>
      <c r="AT135" s="240" t="s">
        <v>75</v>
      </c>
      <c r="AU135" s="240" t="s">
        <v>76</v>
      </c>
      <c r="AY135" s="239" t="s">
        <v>152</v>
      </c>
      <c r="BK135" s="241">
        <f>BK136+BK176</f>
        <v>0</v>
      </c>
    </row>
    <row r="136" s="12" customFormat="1" ht="22.8" customHeight="1">
      <c r="A136" s="12"/>
      <c r="B136" s="228"/>
      <c r="C136" s="229"/>
      <c r="D136" s="230" t="s">
        <v>75</v>
      </c>
      <c r="E136" s="242" t="s">
        <v>153</v>
      </c>
      <c r="F136" s="242" t="s">
        <v>154</v>
      </c>
      <c r="G136" s="229"/>
      <c r="H136" s="229"/>
      <c r="I136" s="232"/>
      <c r="J136" s="243">
        <f>BK136</f>
        <v>0</v>
      </c>
      <c r="K136" s="229"/>
      <c r="L136" s="234"/>
      <c r="M136" s="235"/>
      <c r="N136" s="236"/>
      <c r="O136" s="236"/>
      <c r="P136" s="237">
        <f>SUM(P137:P175)</f>
        <v>0</v>
      </c>
      <c r="Q136" s="236"/>
      <c r="R136" s="237">
        <f>SUM(R137:R175)</f>
        <v>0</v>
      </c>
      <c r="S136" s="236"/>
      <c r="T136" s="238">
        <f>SUM(T137:T175)</f>
        <v>9.9086449999999999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9" t="s">
        <v>83</v>
      </c>
      <c r="AT136" s="240" t="s">
        <v>75</v>
      </c>
      <c r="AU136" s="240" t="s">
        <v>83</v>
      </c>
      <c r="AY136" s="239" t="s">
        <v>152</v>
      </c>
      <c r="BK136" s="241">
        <f>SUM(BK137:BK175)</f>
        <v>0</v>
      </c>
    </row>
    <row r="137" s="2" customFormat="1" ht="16.5" customHeight="1">
      <c r="A137" s="38"/>
      <c r="B137" s="39"/>
      <c r="C137" s="244" t="s">
        <v>83</v>
      </c>
      <c r="D137" s="244" t="s">
        <v>155</v>
      </c>
      <c r="E137" s="245" t="s">
        <v>156</v>
      </c>
      <c r="F137" s="246" t="s">
        <v>157</v>
      </c>
      <c r="G137" s="247" t="s">
        <v>158</v>
      </c>
      <c r="H137" s="248">
        <v>12.977</v>
      </c>
      <c r="I137" s="249"/>
      <c r="J137" s="250">
        <f>ROUND(I137*H137,2)</f>
        <v>0</v>
      </c>
      <c r="K137" s="251"/>
      <c r="L137" s="44"/>
      <c r="M137" s="252" t="s">
        <v>1</v>
      </c>
      <c r="N137" s="253" t="s">
        <v>41</v>
      </c>
      <c r="O137" s="91"/>
      <c r="P137" s="254">
        <f>O137*H137</f>
        <v>0</v>
      </c>
      <c r="Q137" s="254">
        <v>0</v>
      </c>
      <c r="R137" s="254">
        <f>Q137*H137</f>
        <v>0</v>
      </c>
      <c r="S137" s="254">
        <v>0.26100000000000001</v>
      </c>
      <c r="T137" s="255">
        <f>S137*H137</f>
        <v>3.386997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6" t="s">
        <v>159</v>
      </c>
      <c r="AT137" s="256" t="s">
        <v>155</v>
      </c>
      <c r="AU137" s="256" t="s">
        <v>85</v>
      </c>
      <c r="AY137" s="17" t="s">
        <v>152</v>
      </c>
      <c r="BE137" s="257">
        <f>IF(N137="základní",J137,0)</f>
        <v>0</v>
      </c>
      <c r="BF137" s="257">
        <f>IF(N137="snížená",J137,0)</f>
        <v>0</v>
      </c>
      <c r="BG137" s="257">
        <f>IF(N137="zákl. přenesená",J137,0)</f>
        <v>0</v>
      </c>
      <c r="BH137" s="257">
        <f>IF(N137="sníž. přenesená",J137,0)</f>
        <v>0</v>
      </c>
      <c r="BI137" s="257">
        <f>IF(N137="nulová",J137,0)</f>
        <v>0</v>
      </c>
      <c r="BJ137" s="17" t="s">
        <v>83</v>
      </c>
      <c r="BK137" s="257">
        <f>ROUND(I137*H137,2)</f>
        <v>0</v>
      </c>
      <c r="BL137" s="17" t="s">
        <v>159</v>
      </c>
      <c r="BM137" s="256" t="s">
        <v>160</v>
      </c>
    </row>
    <row r="138" s="13" customFormat="1">
      <c r="A138" s="13"/>
      <c r="B138" s="258"/>
      <c r="C138" s="259"/>
      <c r="D138" s="260" t="s">
        <v>161</v>
      </c>
      <c r="E138" s="261" t="s">
        <v>1</v>
      </c>
      <c r="F138" s="262" t="s">
        <v>162</v>
      </c>
      <c r="G138" s="259"/>
      <c r="H138" s="261" t="s">
        <v>1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161</v>
      </c>
      <c r="AU138" s="268" t="s">
        <v>85</v>
      </c>
      <c r="AV138" s="13" t="s">
        <v>83</v>
      </c>
      <c r="AW138" s="13" t="s">
        <v>32</v>
      </c>
      <c r="AX138" s="13" t="s">
        <v>76</v>
      </c>
      <c r="AY138" s="268" t="s">
        <v>152</v>
      </c>
    </row>
    <row r="139" s="14" customFormat="1">
      <c r="A139" s="14"/>
      <c r="B139" s="269"/>
      <c r="C139" s="270"/>
      <c r="D139" s="260" t="s">
        <v>161</v>
      </c>
      <c r="E139" s="271" t="s">
        <v>1</v>
      </c>
      <c r="F139" s="272" t="s">
        <v>163</v>
      </c>
      <c r="G139" s="270"/>
      <c r="H139" s="273">
        <v>3.6000000000000001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9" t="s">
        <v>161</v>
      </c>
      <c r="AU139" s="279" t="s">
        <v>85</v>
      </c>
      <c r="AV139" s="14" t="s">
        <v>85</v>
      </c>
      <c r="AW139" s="14" t="s">
        <v>32</v>
      </c>
      <c r="AX139" s="14" t="s">
        <v>76</v>
      </c>
      <c r="AY139" s="279" t="s">
        <v>152</v>
      </c>
    </row>
    <row r="140" s="14" customFormat="1">
      <c r="A140" s="14"/>
      <c r="B140" s="269"/>
      <c r="C140" s="270"/>
      <c r="D140" s="260" t="s">
        <v>161</v>
      </c>
      <c r="E140" s="271" t="s">
        <v>1</v>
      </c>
      <c r="F140" s="272" t="s">
        <v>164</v>
      </c>
      <c r="G140" s="270"/>
      <c r="H140" s="273">
        <v>9.3770000000000007</v>
      </c>
      <c r="I140" s="274"/>
      <c r="J140" s="270"/>
      <c r="K140" s="270"/>
      <c r="L140" s="275"/>
      <c r="M140" s="276"/>
      <c r="N140" s="277"/>
      <c r="O140" s="277"/>
      <c r="P140" s="277"/>
      <c r="Q140" s="277"/>
      <c r="R140" s="277"/>
      <c r="S140" s="277"/>
      <c r="T140" s="27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9" t="s">
        <v>161</v>
      </c>
      <c r="AU140" s="279" t="s">
        <v>85</v>
      </c>
      <c r="AV140" s="14" t="s">
        <v>85</v>
      </c>
      <c r="AW140" s="14" t="s">
        <v>32</v>
      </c>
      <c r="AX140" s="14" t="s">
        <v>76</v>
      </c>
      <c r="AY140" s="279" t="s">
        <v>152</v>
      </c>
    </row>
    <row r="141" s="15" customFormat="1">
      <c r="A141" s="15"/>
      <c r="B141" s="280"/>
      <c r="C141" s="281"/>
      <c r="D141" s="260" t="s">
        <v>161</v>
      </c>
      <c r="E141" s="282" t="s">
        <v>1</v>
      </c>
      <c r="F141" s="283" t="s">
        <v>165</v>
      </c>
      <c r="G141" s="281"/>
      <c r="H141" s="284">
        <v>12.977</v>
      </c>
      <c r="I141" s="285"/>
      <c r="J141" s="281"/>
      <c r="K141" s="281"/>
      <c r="L141" s="286"/>
      <c r="M141" s="287"/>
      <c r="N141" s="288"/>
      <c r="O141" s="288"/>
      <c r="P141" s="288"/>
      <c r="Q141" s="288"/>
      <c r="R141" s="288"/>
      <c r="S141" s="288"/>
      <c r="T141" s="28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90" t="s">
        <v>161</v>
      </c>
      <c r="AU141" s="290" t="s">
        <v>85</v>
      </c>
      <c r="AV141" s="15" t="s">
        <v>159</v>
      </c>
      <c r="AW141" s="15" t="s">
        <v>32</v>
      </c>
      <c r="AX141" s="15" t="s">
        <v>83</v>
      </c>
      <c r="AY141" s="290" t="s">
        <v>152</v>
      </c>
    </row>
    <row r="142" s="2" customFormat="1" ht="16.5" customHeight="1">
      <c r="A142" s="38"/>
      <c r="B142" s="39"/>
      <c r="C142" s="244" t="s">
        <v>85</v>
      </c>
      <c r="D142" s="244" t="s">
        <v>155</v>
      </c>
      <c r="E142" s="245" t="s">
        <v>166</v>
      </c>
      <c r="F142" s="246" t="s">
        <v>167</v>
      </c>
      <c r="G142" s="247" t="s">
        <v>158</v>
      </c>
      <c r="H142" s="248">
        <v>10.890000000000001</v>
      </c>
      <c r="I142" s="249"/>
      <c r="J142" s="250">
        <f>ROUND(I142*H142,2)</f>
        <v>0</v>
      </c>
      <c r="K142" s="251"/>
      <c r="L142" s="44"/>
      <c r="M142" s="252" t="s">
        <v>1</v>
      </c>
      <c r="N142" s="253" t="s">
        <v>41</v>
      </c>
      <c r="O142" s="91"/>
      <c r="P142" s="254">
        <f>O142*H142</f>
        <v>0</v>
      </c>
      <c r="Q142" s="254">
        <v>0</v>
      </c>
      <c r="R142" s="254">
        <f>Q142*H142</f>
        <v>0</v>
      </c>
      <c r="S142" s="254">
        <v>0.075999999999999998</v>
      </c>
      <c r="T142" s="255">
        <f>S142*H142</f>
        <v>0.82764000000000004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159</v>
      </c>
      <c r="AT142" s="256" t="s">
        <v>155</v>
      </c>
      <c r="AU142" s="256" t="s">
        <v>85</v>
      </c>
      <c r="AY142" s="17" t="s">
        <v>152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83</v>
      </c>
      <c r="BK142" s="257">
        <f>ROUND(I142*H142,2)</f>
        <v>0</v>
      </c>
      <c r="BL142" s="17" t="s">
        <v>159</v>
      </c>
      <c r="BM142" s="256" t="s">
        <v>168</v>
      </c>
    </row>
    <row r="143" s="13" customFormat="1">
      <c r="A143" s="13"/>
      <c r="B143" s="258"/>
      <c r="C143" s="259"/>
      <c r="D143" s="260" t="s">
        <v>161</v>
      </c>
      <c r="E143" s="261" t="s">
        <v>1</v>
      </c>
      <c r="F143" s="262" t="s">
        <v>162</v>
      </c>
      <c r="G143" s="259"/>
      <c r="H143" s="261" t="s">
        <v>1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161</v>
      </c>
      <c r="AU143" s="268" t="s">
        <v>85</v>
      </c>
      <c r="AV143" s="13" t="s">
        <v>83</v>
      </c>
      <c r="AW143" s="13" t="s">
        <v>32</v>
      </c>
      <c r="AX143" s="13" t="s">
        <v>76</v>
      </c>
      <c r="AY143" s="268" t="s">
        <v>152</v>
      </c>
    </row>
    <row r="144" s="14" customFormat="1">
      <c r="A144" s="14"/>
      <c r="B144" s="269"/>
      <c r="C144" s="270"/>
      <c r="D144" s="260" t="s">
        <v>161</v>
      </c>
      <c r="E144" s="271" t="s">
        <v>1</v>
      </c>
      <c r="F144" s="272" t="s">
        <v>169</v>
      </c>
      <c r="G144" s="270"/>
      <c r="H144" s="273">
        <v>3.2000000000000002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9" t="s">
        <v>161</v>
      </c>
      <c r="AU144" s="279" t="s">
        <v>85</v>
      </c>
      <c r="AV144" s="14" t="s">
        <v>85</v>
      </c>
      <c r="AW144" s="14" t="s">
        <v>32</v>
      </c>
      <c r="AX144" s="14" t="s">
        <v>76</v>
      </c>
      <c r="AY144" s="279" t="s">
        <v>152</v>
      </c>
    </row>
    <row r="145" s="14" customFormat="1">
      <c r="A145" s="14"/>
      <c r="B145" s="269"/>
      <c r="C145" s="270"/>
      <c r="D145" s="260" t="s">
        <v>161</v>
      </c>
      <c r="E145" s="271" t="s">
        <v>1</v>
      </c>
      <c r="F145" s="272" t="s">
        <v>170</v>
      </c>
      <c r="G145" s="270"/>
      <c r="H145" s="273">
        <v>3.29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9" t="s">
        <v>161</v>
      </c>
      <c r="AU145" s="279" t="s">
        <v>85</v>
      </c>
      <c r="AV145" s="14" t="s">
        <v>85</v>
      </c>
      <c r="AW145" s="14" t="s">
        <v>32</v>
      </c>
      <c r="AX145" s="14" t="s">
        <v>76</v>
      </c>
      <c r="AY145" s="279" t="s">
        <v>152</v>
      </c>
    </row>
    <row r="146" s="14" customFormat="1">
      <c r="A146" s="14"/>
      <c r="B146" s="269"/>
      <c r="C146" s="270"/>
      <c r="D146" s="260" t="s">
        <v>161</v>
      </c>
      <c r="E146" s="271" t="s">
        <v>1</v>
      </c>
      <c r="F146" s="272" t="s">
        <v>171</v>
      </c>
      <c r="G146" s="270"/>
      <c r="H146" s="273">
        <v>1.6000000000000001</v>
      </c>
      <c r="I146" s="274"/>
      <c r="J146" s="270"/>
      <c r="K146" s="270"/>
      <c r="L146" s="275"/>
      <c r="M146" s="276"/>
      <c r="N146" s="277"/>
      <c r="O146" s="277"/>
      <c r="P146" s="277"/>
      <c r="Q146" s="277"/>
      <c r="R146" s="277"/>
      <c r="S146" s="277"/>
      <c r="T146" s="27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9" t="s">
        <v>161</v>
      </c>
      <c r="AU146" s="279" t="s">
        <v>85</v>
      </c>
      <c r="AV146" s="14" t="s">
        <v>85</v>
      </c>
      <c r="AW146" s="14" t="s">
        <v>32</v>
      </c>
      <c r="AX146" s="14" t="s">
        <v>76</v>
      </c>
      <c r="AY146" s="279" t="s">
        <v>152</v>
      </c>
    </row>
    <row r="147" s="14" customFormat="1">
      <c r="A147" s="14"/>
      <c r="B147" s="269"/>
      <c r="C147" s="270"/>
      <c r="D147" s="260" t="s">
        <v>161</v>
      </c>
      <c r="E147" s="271" t="s">
        <v>1</v>
      </c>
      <c r="F147" s="272" t="s">
        <v>172</v>
      </c>
      <c r="G147" s="270"/>
      <c r="H147" s="273">
        <v>2.7999999999999998</v>
      </c>
      <c r="I147" s="274"/>
      <c r="J147" s="270"/>
      <c r="K147" s="270"/>
      <c r="L147" s="275"/>
      <c r="M147" s="276"/>
      <c r="N147" s="277"/>
      <c r="O147" s="277"/>
      <c r="P147" s="277"/>
      <c r="Q147" s="277"/>
      <c r="R147" s="277"/>
      <c r="S147" s="277"/>
      <c r="T147" s="27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9" t="s">
        <v>161</v>
      </c>
      <c r="AU147" s="279" t="s">
        <v>85</v>
      </c>
      <c r="AV147" s="14" t="s">
        <v>85</v>
      </c>
      <c r="AW147" s="14" t="s">
        <v>32</v>
      </c>
      <c r="AX147" s="14" t="s">
        <v>76</v>
      </c>
      <c r="AY147" s="279" t="s">
        <v>152</v>
      </c>
    </row>
    <row r="148" s="15" customFormat="1">
      <c r="A148" s="15"/>
      <c r="B148" s="280"/>
      <c r="C148" s="281"/>
      <c r="D148" s="260" t="s">
        <v>161</v>
      </c>
      <c r="E148" s="282" t="s">
        <v>1</v>
      </c>
      <c r="F148" s="283" t="s">
        <v>165</v>
      </c>
      <c r="G148" s="281"/>
      <c r="H148" s="284">
        <v>10.890000000000001</v>
      </c>
      <c r="I148" s="285"/>
      <c r="J148" s="281"/>
      <c r="K148" s="281"/>
      <c r="L148" s="286"/>
      <c r="M148" s="287"/>
      <c r="N148" s="288"/>
      <c r="O148" s="288"/>
      <c r="P148" s="288"/>
      <c r="Q148" s="288"/>
      <c r="R148" s="288"/>
      <c r="S148" s="288"/>
      <c r="T148" s="28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0" t="s">
        <v>161</v>
      </c>
      <c r="AU148" s="290" t="s">
        <v>85</v>
      </c>
      <c r="AV148" s="15" t="s">
        <v>159</v>
      </c>
      <c r="AW148" s="15" t="s">
        <v>32</v>
      </c>
      <c r="AX148" s="15" t="s">
        <v>83</v>
      </c>
      <c r="AY148" s="290" t="s">
        <v>152</v>
      </c>
    </row>
    <row r="149" s="2" customFormat="1" ht="21.75" customHeight="1">
      <c r="A149" s="38"/>
      <c r="B149" s="39"/>
      <c r="C149" s="244" t="s">
        <v>173</v>
      </c>
      <c r="D149" s="244" t="s">
        <v>155</v>
      </c>
      <c r="E149" s="245" t="s">
        <v>174</v>
      </c>
      <c r="F149" s="246" t="s">
        <v>175</v>
      </c>
      <c r="G149" s="247" t="s">
        <v>158</v>
      </c>
      <c r="H149" s="248">
        <v>1.845</v>
      </c>
      <c r="I149" s="249"/>
      <c r="J149" s="250">
        <f>ROUND(I149*H149,2)</f>
        <v>0</v>
      </c>
      <c r="K149" s="251"/>
      <c r="L149" s="44"/>
      <c r="M149" s="252" t="s">
        <v>1</v>
      </c>
      <c r="N149" s="253" t="s">
        <v>41</v>
      </c>
      <c r="O149" s="91"/>
      <c r="P149" s="254">
        <f>O149*H149</f>
        <v>0</v>
      </c>
      <c r="Q149" s="254">
        <v>0</v>
      </c>
      <c r="R149" s="254">
        <f>Q149*H149</f>
        <v>0</v>
      </c>
      <c r="S149" s="254">
        <v>0.17999999999999999</v>
      </c>
      <c r="T149" s="255">
        <f>S149*H149</f>
        <v>0.33210000000000001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6" t="s">
        <v>159</v>
      </c>
      <c r="AT149" s="256" t="s">
        <v>155</v>
      </c>
      <c r="AU149" s="256" t="s">
        <v>85</v>
      </c>
      <c r="AY149" s="17" t="s">
        <v>152</v>
      </c>
      <c r="BE149" s="257">
        <f>IF(N149="základní",J149,0)</f>
        <v>0</v>
      </c>
      <c r="BF149" s="257">
        <f>IF(N149="snížená",J149,0)</f>
        <v>0</v>
      </c>
      <c r="BG149" s="257">
        <f>IF(N149="zákl. přenesená",J149,0)</f>
        <v>0</v>
      </c>
      <c r="BH149" s="257">
        <f>IF(N149="sníž. přenesená",J149,0)</f>
        <v>0</v>
      </c>
      <c r="BI149" s="257">
        <f>IF(N149="nulová",J149,0)</f>
        <v>0</v>
      </c>
      <c r="BJ149" s="17" t="s">
        <v>83</v>
      </c>
      <c r="BK149" s="257">
        <f>ROUND(I149*H149,2)</f>
        <v>0</v>
      </c>
      <c r="BL149" s="17" t="s">
        <v>159</v>
      </c>
      <c r="BM149" s="256" t="s">
        <v>176</v>
      </c>
    </row>
    <row r="150" s="13" customFormat="1">
      <c r="A150" s="13"/>
      <c r="B150" s="258"/>
      <c r="C150" s="259"/>
      <c r="D150" s="260" t="s">
        <v>161</v>
      </c>
      <c r="E150" s="261" t="s">
        <v>1</v>
      </c>
      <c r="F150" s="262" t="s">
        <v>162</v>
      </c>
      <c r="G150" s="259"/>
      <c r="H150" s="261" t="s">
        <v>1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161</v>
      </c>
      <c r="AU150" s="268" t="s">
        <v>85</v>
      </c>
      <c r="AV150" s="13" t="s">
        <v>83</v>
      </c>
      <c r="AW150" s="13" t="s">
        <v>32</v>
      </c>
      <c r="AX150" s="13" t="s">
        <v>76</v>
      </c>
      <c r="AY150" s="268" t="s">
        <v>152</v>
      </c>
    </row>
    <row r="151" s="14" customFormat="1">
      <c r="A151" s="14"/>
      <c r="B151" s="269"/>
      <c r="C151" s="270"/>
      <c r="D151" s="260" t="s">
        <v>161</v>
      </c>
      <c r="E151" s="271" t="s">
        <v>1</v>
      </c>
      <c r="F151" s="272" t="s">
        <v>177</v>
      </c>
      <c r="G151" s="270"/>
      <c r="H151" s="273">
        <v>1.845</v>
      </c>
      <c r="I151" s="274"/>
      <c r="J151" s="270"/>
      <c r="K151" s="270"/>
      <c r="L151" s="275"/>
      <c r="M151" s="276"/>
      <c r="N151" s="277"/>
      <c r="O151" s="277"/>
      <c r="P151" s="277"/>
      <c r="Q151" s="277"/>
      <c r="R151" s="277"/>
      <c r="S151" s="277"/>
      <c r="T151" s="27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9" t="s">
        <v>161</v>
      </c>
      <c r="AU151" s="279" t="s">
        <v>85</v>
      </c>
      <c r="AV151" s="14" t="s">
        <v>85</v>
      </c>
      <c r="AW151" s="14" t="s">
        <v>32</v>
      </c>
      <c r="AX151" s="14" t="s">
        <v>76</v>
      </c>
      <c r="AY151" s="279" t="s">
        <v>152</v>
      </c>
    </row>
    <row r="152" s="15" customFormat="1">
      <c r="A152" s="15"/>
      <c r="B152" s="280"/>
      <c r="C152" s="281"/>
      <c r="D152" s="260" t="s">
        <v>161</v>
      </c>
      <c r="E152" s="282" t="s">
        <v>1</v>
      </c>
      <c r="F152" s="283" t="s">
        <v>165</v>
      </c>
      <c r="G152" s="281"/>
      <c r="H152" s="284">
        <v>1.845</v>
      </c>
      <c r="I152" s="285"/>
      <c r="J152" s="281"/>
      <c r="K152" s="281"/>
      <c r="L152" s="286"/>
      <c r="M152" s="287"/>
      <c r="N152" s="288"/>
      <c r="O152" s="288"/>
      <c r="P152" s="288"/>
      <c r="Q152" s="288"/>
      <c r="R152" s="288"/>
      <c r="S152" s="288"/>
      <c r="T152" s="28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0" t="s">
        <v>161</v>
      </c>
      <c r="AU152" s="290" t="s">
        <v>85</v>
      </c>
      <c r="AV152" s="15" t="s">
        <v>159</v>
      </c>
      <c r="AW152" s="15" t="s">
        <v>32</v>
      </c>
      <c r="AX152" s="15" t="s">
        <v>83</v>
      </c>
      <c r="AY152" s="290" t="s">
        <v>152</v>
      </c>
    </row>
    <row r="153" s="2" customFormat="1" ht="21.75" customHeight="1">
      <c r="A153" s="38"/>
      <c r="B153" s="39"/>
      <c r="C153" s="244" t="s">
        <v>159</v>
      </c>
      <c r="D153" s="244" t="s">
        <v>155</v>
      </c>
      <c r="E153" s="245" t="s">
        <v>178</v>
      </c>
      <c r="F153" s="246" t="s">
        <v>179</v>
      </c>
      <c r="G153" s="247" t="s">
        <v>180</v>
      </c>
      <c r="H153" s="248">
        <v>2.0579999999999998</v>
      </c>
      <c r="I153" s="249"/>
      <c r="J153" s="250">
        <f>ROUND(I153*H153,2)</f>
        <v>0</v>
      </c>
      <c r="K153" s="251"/>
      <c r="L153" s="44"/>
      <c r="M153" s="252" t="s">
        <v>1</v>
      </c>
      <c r="N153" s="253" t="s">
        <v>41</v>
      </c>
      <c r="O153" s="91"/>
      <c r="P153" s="254">
        <f>O153*H153</f>
        <v>0</v>
      </c>
      <c r="Q153" s="254">
        <v>0</v>
      </c>
      <c r="R153" s="254">
        <f>Q153*H153</f>
        <v>0</v>
      </c>
      <c r="S153" s="254">
        <v>1.8</v>
      </c>
      <c r="T153" s="255">
        <f>S153*H153</f>
        <v>3.7043999999999997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6" t="s">
        <v>159</v>
      </c>
      <c r="AT153" s="256" t="s">
        <v>155</v>
      </c>
      <c r="AU153" s="256" t="s">
        <v>85</v>
      </c>
      <c r="AY153" s="17" t="s">
        <v>152</v>
      </c>
      <c r="BE153" s="257">
        <f>IF(N153="základní",J153,0)</f>
        <v>0</v>
      </c>
      <c r="BF153" s="257">
        <f>IF(N153="snížená",J153,0)</f>
        <v>0</v>
      </c>
      <c r="BG153" s="257">
        <f>IF(N153="zákl. přenesená",J153,0)</f>
        <v>0</v>
      </c>
      <c r="BH153" s="257">
        <f>IF(N153="sníž. přenesená",J153,0)</f>
        <v>0</v>
      </c>
      <c r="BI153" s="257">
        <f>IF(N153="nulová",J153,0)</f>
        <v>0</v>
      </c>
      <c r="BJ153" s="17" t="s">
        <v>83</v>
      </c>
      <c r="BK153" s="257">
        <f>ROUND(I153*H153,2)</f>
        <v>0</v>
      </c>
      <c r="BL153" s="17" t="s">
        <v>159</v>
      </c>
      <c r="BM153" s="256" t="s">
        <v>181</v>
      </c>
    </row>
    <row r="154" s="13" customFormat="1">
      <c r="A154" s="13"/>
      <c r="B154" s="258"/>
      <c r="C154" s="259"/>
      <c r="D154" s="260" t="s">
        <v>161</v>
      </c>
      <c r="E154" s="261" t="s">
        <v>1</v>
      </c>
      <c r="F154" s="262" t="s">
        <v>162</v>
      </c>
      <c r="G154" s="259"/>
      <c r="H154" s="261" t="s">
        <v>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161</v>
      </c>
      <c r="AU154" s="268" t="s">
        <v>85</v>
      </c>
      <c r="AV154" s="13" t="s">
        <v>83</v>
      </c>
      <c r="AW154" s="13" t="s">
        <v>32</v>
      </c>
      <c r="AX154" s="13" t="s">
        <v>76</v>
      </c>
      <c r="AY154" s="268" t="s">
        <v>152</v>
      </c>
    </row>
    <row r="155" s="14" customFormat="1">
      <c r="A155" s="14"/>
      <c r="B155" s="269"/>
      <c r="C155" s="270"/>
      <c r="D155" s="260" t="s">
        <v>161</v>
      </c>
      <c r="E155" s="271" t="s">
        <v>1</v>
      </c>
      <c r="F155" s="272" t="s">
        <v>182</v>
      </c>
      <c r="G155" s="270"/>
      <c r="H155" s="273">
        <v>1.3200000000000001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9" t="s">
        <v>161</v>
      </c>
      <c r="AU155" s="279" t="s">
        <v>85</v>
      </c>
      <c r="AV155" s="14" t="s">
        <v>85</v>
      </c>
      <c r="AW155" s="14" t="s">
        <v>32</v>
      </c>
      <c r="AX155" s="14" t="s">
        <v>76</v>
      </c>
      <c r="AY155" s="279" t="s">
        <v>152</v>
      </c>
    </row>
    <row r="156" s="14" customFormat="1">
      <c r="A156" s="14"/>
      <c r="B156" s="269"/>
      <c r="C156" s="270"/>
      <c r="D156" s="260" t="s">
        <v>161</v>
      </c>
      <c r="E156" s="271" t="s">
        <v>1</v>
      </c>
      <c r="F156" s="272" t="s">
        <v>183</v>
      </c>
      <c r="G156" s="270"/>
      <c r="H156" s="273">
        <v>0.73799999999999999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9" t="s">
        <v>161</v>
      </c>
      <c r="AU156" s="279" t="s">
        <v>85</v>
      </c>
      <c r="AV156" s="14" t="s">
        <v>85</v>
      </c>
      <c r="AW156" s="14" t="s">
        <v>32</v>
      </c>
      <c r="AX156" s="14" t="s">
        <v>76</v>
      </c>
      <c r="AY156" s="279" t="s">
        <v>152</v>
      </c>
    </row>
    <row r="157" s="15" customFormat="1">
      <c r="A157" s="15"/>
      <c r="B157" s="280"/>
      <c r="C157" s="281"/>
      <c r="D157" s="260" t="s">
        <v>161</v>
      </c>
      <c r="E157" s="282" t="s">
        <v>1</v>
      </c>
      <c r="F157" s="283" t="s">
        <v>165</v>
      </c>
      <c r="G157" s="281"/>
      <c r="H157" s="284">
        <v>2.0579999999999998</v>
      </c>
      <c r="I157" s="285"/>
      <c r="J157" s="281"/>
      <c r="K157" s="281"/>
      <c r="L157" s="286"/>
      <c r="M157" s="287"/>
      <c r="N157" s="288"/>
      <c r="O157" s="288"/>
      <c r="P157" s="288"/>
      <c r="Q157" s="288"/>
      <c r="R157" s="288"/>
      <c r="S157" s="288"/>
      <c r="T157" s="28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90" t="s">
        <v>161</v>
      </c>
      <c r="AU157" s="290" t="s">
        <v>85</v>
      </c>
      <c r="AV157" s="15" t="s">
        <v>159</v>
      </c>
      <c r="AW157" s="15" t="s">
        <v>32</v>
      </c>
      <c r="AX157" s="15" t="s">
        <v>83</v>
      </c>
      <c r="AY157" s="290" t="s">
        <v>152</v>
      </c>
    </row>
    <row r="158" s="2" customFormat="1" ht="21.75" customHeight="1">
      <c r="A158" s="38"/>
      <c r="B158" s="39"/>
      <c r="C158" s="244" t="s">
        <v>184</v>
      </c>
      <c r="D158" s="244" t="s">
        <v>155</v>
      </c>
      <c r="E158" s="245" t="s">
        <v>185</v>
      </c>
      <c r="F158" s="246" t="s">
        <v>186</v>
      </c>
      <c r="G158" s="247" t="s">
        <v>180</v>
      </c>
      <c r="H158" s="248">
        <v>0.105</v>
      </c>
      <c r="I158" s="249"/>
      <c r="J158" s="250">
        <f>ROUND(I158*H158,2)</f>
        <v>0</v>
      </c>
      <c r="K158" s="251"/>
      <c r="L158" s="44"/>
      <c r="M158" s="252" t="s">
        <v>1</v>
      </c>
      <c r="N158" s="253" t="s">
        <v>41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1.8</v>
      </c>
      <c r="T158" s="255">
        <f>S158*H158</f>
        <v>0.189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159</v>
      </c>
      <c r="AT158" s="256" t="s">
        <v>155</v>
      </c>
      <c r="AU158" s="256" t="s">
        <v>85</v>
      </c>
      <c r="AY158" s="17" t="s">
        <v>152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83</v>
      </c>
      <c r="BK158" s="257">
        <f>ROUND(I158*H158,2)</f>
        <v>0</v>
      </c>
      <c r="BL158" s="17" t="s">
        <v>159</v>
      </c>
      <c r="BM158" s="256" t="s">
        <v>187</v>
      </c>
    </row>
    <row r="159" s="13" customFormat="1">
      <c r="A159" s="13"/>
      <c r="B159" s="258"/>
      <c r="C159" s="259"/>
      <c r="D159" s="260" t="s">
        <v>161</v>
      </c>
      <c r="E159" s="261" t="s">
        <v>1</v>
      </c>
      <c r="F159" s="262" t="s">
        <v>162</v>
      </c>
      <c r="G159" s="259"/>
      <c r="H159" s="261" t="s">
        <v>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161</v>
      </c>
      <c r="AU159" s="268" t="s">
        <v>85</v>
      </c>
      <c r="AV159" s="13" t="s">
        <v>83</v>
      </c>
      <c r="AW159" s="13" t="s">
        <v>32</v>
      </c>
      <c r="AX159" s="13" t="s">
        <v>76</v>
      </c>
      <c r="AY159" s="268" t="s">
        <v>152</v>
      </c>
    </row>
    <row r="160" s="14" customFormat="1">
      <c r="A160" s="14"/>
      <c r="B160" s="269"/>
      <c r="C160" s="270"/>
      <c r="D160" s="260" t="s">
        <v>161</v>
      </c>
      <c r="E160" s="271" t="s">
        <v>1</v>
      </c>
      <c r="F160" s="272" t="s">
        <v>188</v>
      </c>
      <c r="G160" s="270"/>
      <c r="H160" s="273">
        <v>0.105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9" t="s">
        <v>161</v>
      </c>
      <c r="AU160" s="279" t="s">
        <v>85</v>
      </c>
      <c r="AV160" s="14" t="s">
        <v>85</v>
      </c>
      <c r="AW160" s="14" t="s">
        <v>32</v>
      </c>
      <c r="AX160" s="14" t="s">
        <v>76</v>
      </c>
      <c r="AY160" s="279" t="s">
        <v>152</v>
      </c>
    </row>
    <row r="161" s="15" customFormat="1">
      <c r="A161" s="15"/>
      <c r="B161" s="280"/>
      <c r="C161" s="281"/>
      <c r="D161" s="260" t="s">
        <v>161</v>
      </c>
      <c r="E161" s="282" t="s">
        <v>1</v>
      </c>
      <c r="F161" s="283" t="s">
        <v>165</v>
      </c>
      <c r="G161" s="281"/>
      <c r="H161" s="284">
        <v>0.105</v>
      </c>
      <c r="I161" s="285"/>
      <c r="J161" s="281"/>
      <c r="K161" s="281"/>
      <c r="L161" s="286"/>
      <c r="M161" s="287"/>
      <c r="N161" s="288"/>
      <c r="O161" s="288"/>
      <c r="P161" s="288"/>
      <c r="Q161" s="288"/>
      <c r="R161" s="288"/>
      <c r="S161" s="288"/>
      <c r="T161" s="28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90" t="s">
        <v>161</v>
      </c>
      <c r="AU161" s="290" t="s">
        <v>85</v>
      </c>
      <c r="AV161" s="15" t="s">
        <v>159</v>
      </c>
      <c r="AW161" s="15" t="s">
        <v>32</v>
      </c>
      <c r="AX161" s="15" t="s">
        <v>83</v>
      </c>
      <c r="AY161" s="290" t="s">
        <v>152</v>
      </c>
    </row>
    <row r="162" s="2" customFormat="1" ht="21.75" customHeight="1">
      <c r="A162" s="38"/>
      <c r="B162" s="39"/>
      <c r="C162" s="244" t="s">
        <v>189</v>
      </c>
      <c r="D162" s="244" t="s">
        <v>155</v>
      </c>
      <c r="E162" s="245" t="s">
        <v>190</v>
      </c>
      <c r="F162" s="246" t="s">
        <v>191</v>
      </c>
      <c r="G162" s="247" t="s">
        <v>192</v>
      </c>
      <c r="H162" s="248">
        <v>4.7999999999999998</v>
      </c>
      <c r="I162" s="249"/>
      <c r="J162" s="250">
        <f>ROUND(I162*H162,2)</f>
        <v>0</v>
      </c>
      <c r="K162" s="251"/>
      <c r="L162" s="44"/>
      <c r="M162" s="252" t="s">
        <v>1</v>
      </c>
      <c r="N162" s="253" t="s">
        <v>41</v>
      </c>
      <c r="O162" s="91"/>
      <c r="P162" s="254">
        <f>O162*H162</f>
        <v>0</v>
      </c>
      <c r="Q162" s="254">
        <v>0</v>
      </c>
      <c r="R162" s="254">
        <f>Q162*H162</f>
        <v>0</v>
      </c>
      <c r="S162" s="254">
        <v>0.042000000000000003</v>
      </c>
      <c r="T162" s="255">
        <f>S162*H162</f>
        <v>0.2016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159</v>
      </c>
      <c r="AT162" s="256" t="s">
        <v>155</v>
      </c>
      <c r="AU162" s="256" t="s">
        <v>85</v>
      </c>
      <c r="AY162" s="17" t="s">
        <v>152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83</v>
      </c>
      <c r="BK162" s="257">
        <f>ROUND(I162*H162,2)</f>
        <v>0</v>
      </c>
      <c r="BL162" s="17" t="s">
        <v>159</v>
      </c>
      <c r="BM162" s="256" t="s">
        <v>193</v>
      </c>
    </row>
    <row r="163" s="13" customFormat="1">
      <c r="A163" s="13"/>
      <c r="B163" s="258"/>
      <c r="C163" s="259"/>
      <c r="D163" s="260" t="s">
        <v>161</v>
      </c>
      <c r="E163" s="261" t="s">
        <v>1</v>
      </c>
      <c r="F163" s="262" t="s">
        <v>162</v>
      </c>
      <c r="G163" s="259"/>
      <c r="H163" s="261" t="s">
        <v>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8" t="s">
        <v>161</v>
      </c>
      <c r="AU163" s="268" t="s">
        <v>85</v>
      </c>
      <c r="AV163" s="13" t="s">
        <v>83</v>
      </c>
      <c r="AW163" s="13" t="s">
        <v>32</v>
      </c>
      <c r="AX163" s="13" t="s">
        <v>76</v>
      </c>
      <c r="AY163" s="268" t="s">
        <v>152</v>
      </c>
    </row>
    <row r="164" s="13" customFormat="1">
      <c r="A164" s="13"/>
      <c r="B164" s="258"/>
      <c r="C164" s="259"/>
      <c r="D164" s="260" t="s">
        <v>161</v>
      </c>
      <c r="E164" s="261" t="s">
        <v>1</v>
      </c>
      <c r="F164" s="262" t="s">
        <v>194</v>
      </c>
      <c r="G164" s="259"/>
      <c r="H164" s="261" t="s">
        <v>1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161</v>
      </c>
      <c r="AU164" s="268" t="s">
        <v>85</v>
      </c>
      <c r="AV164" s="13" t="s">
        <v>83</v>
      </c>
      <c r="AW164" s="13" t="s">
        <v>32</v>
      </c>
      <c r="AX164" s="13" t="s">
        <v>76</v>
      </c>
      <c r="AY164" s="268" t="s">
        <v>152</v>
      </c>
    </row>
    <row r="165" s="14" customFormat="1">
      <c r="A165" s="14"/>
      <c r="B165" s="269"/>
      <c r="C165" s="270"/>
      <c r="D165" s="260" t="s">
        <v>161</v>
      </c>
      <c r="E165" s="271" t="s">
        <v>1</v>
      </c>
      <c r="F165" s="272" t="s">
        <v>195</v>
      </c>
      <c r="G165" s="270"/>
      <c r="H165" s="273">
        <v>1.2</v>
      </c>
      <c r="I165" s="274"/>
      <c r="J165" s="270"/>
      <c r="K165" s="270"/>
      <c r="L165" s="275"/>
      <c r="M165" s="276"/>
      <c r="N165" s="277"/>
      <c r="O165" s="277"/>
      <c r="P165" s="277"/>
      <c r="Q165" s="277"/>
      <c r="R165" s="277"/>
      <c r="S165" s="277"/>
      <c r="T165" s="27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9" t="s">
        <v>161</v>
      </c>
      <c r="AU165" s="279" t="s">
        <v>85</v>
      </c>
      <c r="AV165" s="14" t="s">
        <v>85</v>
      </c>
      <c r="AW165" s="14" t="s">
        <v>32</v>
      </c>
      <c r="AX165" s="14" t="s">
        <v>76</v>
      </c>
      <c r="AY165" s="279" t="s">
        <v>152</v>
      </c>
    </row>
    <row r="166" s="13" customFormat="1">
      <c r="A166" s="13"/>
      <c r="B166" s="258"/>
      <c r="C166" s="259"/>
      <c r="D166" s="260" t="s">
        <v>161</v>
      </c>
      <c r="E166" s="261" t="s">
        <v>1</v>
      </c>
      <c r="F166" s="262" t="s">
        <v>196</v>
      </c>
      <c r="G166" s="259"/>
      <c r="H166" s="261" t="s">
        <v>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161</v>
      </c>
      <c r="AU166" s="268" t="s">
        <v>85</v>
      </c>
      <c r="AV166" s="13" t="s">
        <v>83</v>
      </c>
      <c r="AW166" s="13" t="s">
        <v>32</v>
      </c>
      <c r="AX166" s="13" t="s">
        <v>76</v>
      </c>
      <c r="AY166" s="268" t="s">
        <v>152</v>
      </c>
    </row>
    <row r="167" s="14" customFormat="1">
      <c r="A167" s="14"/>
      <c r="B167" s="269"/>
      <c r="C167" s="270"/>
      <c r="D167" s="260" t="s">
        <v>161</v>
      </c>
      <c r="E167" s="271" t="s">
        <v>1</v>
      </c>
      <c r="F167" s="272" t="s">
        <v>197</v>
      </c>
      <c r="G167" s="270"/>
      <c r="H167" s="273">
        <v>3.6000000000000001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9" t="s">
        <v>161</v>
      </c>
      <c r="AU167" s="279" t="s">
        <v>85</v>
      </c>
      <c r="AV167" s="14" t="s">
        <v>85</v>
      </c>
      <c r="AW167" s="14" t="s">
        <v>32</v>
      </c>
      <c r="AX167" s="14" t="s">
        <v>76</v>
      </c>
      <c r="AY167" s="279" t="s">
        <v>152</v>
      </c>
    </row>
    <row r="168" s="15" customFormat="1">
      <c r="A168" s="15"/>
      <c r="B168" s="280"/>
      <c r="C168" s="281"/>
      <c r="D168" s="260" t="s">
        <v>161</v>
      </c>
      <c r="E168" s="282" t="s">
        <v>1</v>
      </c>
      <c r="F168" s="283" t="s">
        <v>165</v>
      </c>
      <c r="G168" s="281"/>
      <c r="H168" s="284">
        <v>4.7999999999999998</v>
      </c>
      <c r="I168" s="285"/>
      <c r="J168" s="281"/>
      <c r="K168" s="281"/>
      <c r="L168" s="286"/>
      <c r="M168" s="287"/>
      <c r="N168" s="288"/>
      <c r="O168" s="288"/>
      <c r="P168" s="288"/>
      <c r="Q168" s="288"/>
      <c r="R168" s="288"/>
      <c r="S168" s="288"/>
      <c r="T168" s="28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90" t="s">
        <v>161</v>
      </c>
      <c r="AU168" s="290" t="s">
        <v>85</v>
      </c>
      <c r="AV168" s="15" t="s">
        <v>159</v>
      </c>
      <c r="AW168" s="15" t="s">
        <v>32</v>
      </c>
      <c r="AX168" s="15" t="s">
        <v>83</v>
      </c>
      <c r="AY168" s="290" t="s">
        <v>152</v>
      </c>
    </row>
    <row r="169" s="2" customFormat="1" ht="21.75" customHeight="1">
      <c r="A169" s="38"/>
      <c r="B169" s="39"/>
      <c r="C169" s="244" t="s">
        <v>198</v>
      </c>
      <c r="D169" s="244" t="s">
        <v>155</v>
      </c>
      <c r="E169" s="245" t="s">
        <v>199</v>
      </c>
      <c r="F169" s="246" t="s">
        <v>200</v>
      </c>
      <c r="G169" s="247" t="s">
        <v>158</v>
      </c>
      <c r="H169" s="248">
        <v>18.631</v>
      </c>
      <c r="I169" s="249"/>
      <c r="J169" s="250">
        <f>ROUND(I169*H169,2)</f>
        <v>0</v>
      </c>
      <c r="K169" s="251"/>
      <c r="L169" s="44"/>
      <c r="M169" s="252" t="s">
        <v>1</v>
      </c>
      <c r="N169" s="253" t="s">
        <v>41</v>
      </c>
      <c r="O169" s="91"/>
      <c r="P169" s="254">
        <f>O169*H169</f>
        <v>0</v>
      </c>
      <c r="Q169" s="254">
        <v>0</v>
      </c>
      <c r="R169" s="254">
        <f>Q169*H169</f>
        <v>0</v>
      </c>
      <c r="S169" s="254">
        <v>0.068000000000000005</v>
      </c>
      <c r="T169" s="255">
        <f>S169*H169</f>
        <v>1.2669080000000002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6" t="s">
        <v>159</v>
      </c>
      <c r="AT169" s="256" t="s">
        <v>155</v>
      </c>
      <c r="AU169" s="256" t="s">
        <v>85</v>
      </c>
      <c r="AY169" s="17" t="s">
        <v>152</v>
      </c>
      <c r="BE169" s="257">
        <f>IF(N169="základní",J169,0)</f>
        <v>0</v>
      </c>
      <c r="BF169" s="257">
        <f>IF(N169="snížená",J169,0)</f>
        <v>0</v>
      </c>
      <c r="BG169" s="257">
        <f>IF(N169="zákl. přenesená",J169,0)</f>
        <v>0</v>
      </c>
      <c r="BH169" s="257">
        <f>IF(N169="sníž. přenesená",J169,0)</f>
        <v>0</v>
      </c>
      <c r="BI169" s="257">
        <f>IF(N169="nulová",J169,0)</f>
        <v>0</v>
      </c>
      <c r="BJ169" s="17" t="s">
        <v>83</v>
      </c>
      <c r="BK169" s="257">
        <f>ROUND(I169*H169,2)</f>
        <v>0</v>
      </c>
      <c r="BL169" s="17" t="s">
        <v>159</v>
      </c>
      <c r="BM169" s="256" t="s">
        <v>201</v>
      </c>
    </row>
    <row r="170" s="13" customFormat="1">
      <c r="A170" s="13"/>
      <c r="B170" s="258"/>
      <c r="C170" s="259"/>
      <c r="D170" s="260" t="s">
        <v>161</v>
      </c>
      <c r="E170" s="261" t="s">
        <v>1</v>
      </c>
      <c r="F170" s="262" t="s">
        <v>162</v>
      </c>
      <c r="G170" s="259"/>
      <c r="H170" s="261" t="s">
        <v>1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8" t="s">
        <v>161</v>
      </c>
      <c r="AU170" s="268" t="s">
        <v>85</v>
      </c>
      <c r="AV170" s="13" t="s">
        <v>83</v>
      </c>
      <c r="AW170" s="13" t="s">
        <v>32</v>
      </c>
      <c r="AX170" s="13" t="s">
        <v>76</v>
      </c>
      <c r="AY170" s="268" t="s">
        <v>152</v>
      </c>
    </row>
    <row r="171" s="13" customFormat="1">
      <c r="A171" s="13"/>
      <c r="B171" s="258"/>
      <c r="C171" s="259"/>
      <c r="D171" s="260" t="s">
        <v>161</v>
      </c>
      <c r="E171" s="261" t="s">
        <v>1</v>
      </c>
      <c r="F171" s="262" t="s">
        <v>202</v>
      </c>
      <c r="G171" s="259"/>
      <c r="H171" s="261" t="s">
        <v>1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161</v>
      </c>
      <c r="AU171" s="268" t="s">
        <v>85</v>
      </c>
      <c r="AV171" s="13" t="s">
        <v>83</v>
      </c>
      <c r="AW171" s="13" t="s">
        <v>32</v>
      </c>
      <c r="AX171" s="13" t="s">
        <v>76</v>
      </c>
      <c r="AY171" s="268" t="s">
        <v>152</v>
      </c>
    </row>
    <row r="172" s="14" customFormat="1">
      <c r="A172" s="14"/>
      <c r="B172" s="269"/>
      <c r="C172" s="270"/>
      <c r="D172" s="260" t="s">
        <v>161</v>
      </c>
      <c r="E172" s="271" t="s">
        <v>1</v>
      </c>
      <c r="F172" s="272" t="s">
        <v>203</v>
      </c>
      <c r="G172" s="270"/>
      <c r="H172" s="273">
        <v>2.6949999999999998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9" t="s">
        <v>161</v>
      </c>
      <c r="AU172" s="279" t="s">
        <v>85</v>
      </c>
      <c r="AV172" s="14" t="s">
        <v>85</v>
      </c>
      <c r="AW172" s="14" t="s">
        <v>32</v>
      </c>
      <c r="AX172" s="14" t="s">
        <v>76</v>
      </c>
      <c r="AY172" s="279" t="s">
        <v>152</v>
      </c>
    </row>
    <row r="173" s="13" customFormat="1">
      <c r="A173" s="13"/>
      <c r="B173" s="258"/>
      <c r="C173" s="259"/>
      <c r="D173" s="260" t="s">
        <v>161</v>
      </c>
      <c r="E173" s="261" t="s">
        <v>1</v>
      </c>
      <c r="F173" s="262" t="s">
        <v>204</v>
      </c>
      <c r="G173" s="259"/>
      <c r="H173" s="261" t="s">
        <v>1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161</v>
      </c>
      <c r="AU173" s="268" t="s">
        <v>85</v>
      </c>
      <c r="AV173" s="13" t="s">
        <v>83</v>
      </c>
      <c r="AW173" s="13" t="s">
        <v>32</v>
      </c>
      <c r="AX173" s="13" t="s">
        <v>76</v>
      </c>
      <c r="AY173" s="268" t="s">
        <v>152</v>
      </c>
    </row>
    <row r="174" s="14" customFormat="1">
      <c r="A174" s="14"/>
      <c r="B174" s="269"/>
      <c r="C174" s="270"/>
      <c r="D174" s="260" t="s">
        <v>161</v>
      </c>
      <c r="E174" s="271" t="s">
        <v>1</v>
      </c>
      <c r="F174" s="272" t="s">
        <v>205</v>
      </c>
      <c r="G174" s="270"/>
      <c r="H174" s="273">
        <v>15.936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9" t="s">
        <v>161</v>
      </c>
      <c r="AU174" s="279" t="s">
        <v>85</v>
      </c>
      <c r="AV174" s="14" t="s">
        <v>85</v>
      </c>
      <c r="AW174" s="14" t="s">
        <v>32</v>
      </c>
      <c r="AX174" s="14" t="s">
        <v>76</v>
      </c>
      <c r="AY174" s="279" t="s">
        <v>152</v>
      </c>
    </row>
    <row r="175" s="15" customFormat="1">
      <c r="A175" s="15"/>
      <c r="B175" s="280"/>
      <c r="C175" s="281"/>
      <c r="D175" s="260" t="s">
        <v>161</v>
      </c>
      <c r="E175" s="282" t="s">
        <v>1</v>
      </c>
      <c r="F175" s="283" t="s">
        <v>165</v>
      </c>
      <c r="G175" s="281"/>
      <c r="H175" s="284">
        <v>18.631</v>
      </c>
      <c r="I175" s="285"/>
      <c r="J175" s="281"/>
      <c r="K175" s="281"/>
      <c r="L175" s="286"/>
      <c r="M175" s="287"/>
      <c r="N175" s="288"/>
      <c r="O175" s="288"/>
      <c r="P175" s="288"/>
      <c r="Q175" s="288"/>
      <c r="R175" s="288"/>
      <c r="S175" s="288"/>
      <c r="T175" s="28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90" t="s">
        <v>161</v>
      </c>
      <c r="AU175" s="290" t="s">
        <v>85</v>
      </c>
      <c r="AV175" s="15" t="s">
        <v>159</v>
      </c>
      <c r="AW175" s="15" t="s">
        <v>32</v>
      </c>
      <c r="AX175" s="15" t="s">
        <v>83</v>
      </c>
      <c r="AY175" s="290" t="s">
        <v>152</v>
      </c>
    </row>
    <row r="176" s="12" customFormat="1" ht="22.8" customHeight="1">
      <c r="A176" s="12"/>
      <c r="B176" s="228"/>
      <c r="C176" s="229"/>
      <c r="D176" s="230" t="s">
        <v>75</v>
      </c>
      <c r="E176" s="242" t="s">
        <v>206</v>
      </c>
      <c r="F176" s="242" t="s">
        <v>207</v>
      </c>
      <c r="G176" s="229"/>
      <c r="H176" s="229"/>
      <c r="I176" s="232"/>
      <c r="J176" s="243">
        <f>BK176</f>
        <v>0</v>
      </c>
      <c r="K176" s="229"/>
      <c r="L176" s="234"/>
      <c r="M176" s="235"/>
      <c r="N176" s="236"/>
      <c r="O176" s="236"/>
      <c r="P176" s="237">
        <f>SUM(P177:P195)</f>
        <v>0</v>
      </c>
      <c r="Q176" s="236"/>
      <c r="R176" s="237">
        <f>SUM(R177:R195)</f>
        <v>0</v>
      </c>
      <c r="S176" s="236"/>
      <c r="T176" s="238">
        <f>SUM(T177:T195)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9" t="s">
        <v>83</v>
      </c>
      <c r="AT176" s="240" t="s">
        <v>75</v>
      </c>
      <c r="AU176" s="240" t="s">
        <v>83</v>
      </c>
      <c r="AY176" s="239" t="s">
        <v>152</v>
      </c>
      <c r="BK176" s="241">
        <f>SUM(BK177:BK195)</f>
        <v>0</v>
      </c>
    </row>
    <row r="177" s="2" customFormat="1" ht="21.75" customHeight="1">
      <c r="A177" s="38"/>
      <c r="B177" s="39"/>
      <c r="C177" s="244" t="s">
        <v>208</v>
      </c>
      <c r="D177" s="244" t="s">
        <v>155</v>
      </c>
      <c r="E177" s="245" t="s">
        <v>209</v>
      </c>
      <c r="F177" s="246" t="s">
        <v>210</v>
      </c>
      <c r="G177" s="247" t="s">
        <v>211</v>
      </c>
      <c r="H177" s="248">
        <v>13.27</v>
      </c>
      <c r="I177" s="249"/>
      <c r="J177" s="250">
        <f>ROUND(I177*H177,2)</f>
        <v>0</v>
      </c>
      <c r="K177" s="251"/>
      <c r="L177" s="44"/>
      <c r="M177" s="252" t="s">
        <v>1</v>
      </c>
      <c r="N177" s="253" t="s">
        <v>41</v>
      </c>
      <c r="O177" s="91"/>
      <c r="P177" s="254">
        <f>O177*H177</f>
        <v>0</v>
      </c>
      <c r="Q177" s="254">
        <v>0</v>
      </c>
      <c r="R177" s="254">
        <f>Q177*H177</f>
        <v>0</v>
      </c>
      <c r="S177" s="254">
        <v>0</v>
      </c>
      <c r="T177" s="25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6" t="s">
        <v>159</v>
      </c>
      <c r="AT177" s="256" t="s">
        <v>155</v>
      </c>
      <c r="AU177" s="256" t="s">
        <v>85</v>
      </c>
      <c r="AY177" s="17" t="s">
        <v>152</v>
      </c>
      <c r="BE177" s="257">
        <f>IF(N177="základní",J177,0)</f>
        <v>0</v>
      </c>
      <c r="BF177" s="257">
        <f>IF(N177="snížená",J177,0)</f>
        <v>0</v>
      </c>
      <c r="BG177" s="257">
        <f>IF(N177="zákl. přenesená",J177,0)</f>
        <v>0</v>
      </c>
      <c r="BH177" s="257">
        <f>IF(N177="sníž. přenesená",J177,0)</f>
        <v>0</v>
      </c>
      <c r="BI177" s="257">
        <f>IF(N177="nulová",J177,0)</f>
        <v>0</v>
      </c>
      <c r="BJ177" s="17" t="s">
        <v>83</v>
      </c>
      <c r="BK177" s="257">
        <f>ROUND(I177*H177,2)</f>
        <v>0</v>
      </c>
      <c r="BL177" s="17" t="s">
        <v>159</v>
      </c>
      <c r="BM177" s="256" t="s">
        <v>212</v>
      </c>
    </row>
    <row r="178" s="2" customFormat="1" ht="21.75" customHeight="1">
      <c r="A178" s="38"/>
      <c r="B178" s="39"/>
      <c r="C178" s="244" t="s">
        <v>153</v>
      </c>
      <c r="D178" s="244" t="s">
        <v>155</v>
      </c>
      <c r="E178" s="245" t="s">
        <v>213</v>
      </c>
      <c r="F178" s="246" t="s">
        <v>214</v>
      </c>
      <c r="G178" s="247" t="s">
        <v>211</v>
      </c>
      <c r="H178" s="248">
        <v>13.27</v>
      </c>
      <c r="I178" s="249"/>
      <c r="J178" s="250">
        <f>ROUND(I178*H178,2)</f>
        <v>0</v>
      </c>
      <c r="K178" s="251"/>
      <c r="L178" s="44"/>
      <c r="M178" s="252" t="s">
        <v>1</v>
      </c>
      <c r="N178" s="253" t="s">
        <v>41</v>
      </c>
      <c r="O178" s="91"/>
      <c r="P178" s="254">
        <f>O178*H178</f>
        <v>0</v>
      </c>
      <c r="Q178" s="254">
        <v>0</v>
      </c>
      <c r="R178" s="254">
        <f>Q178*H178</f>
        <v>0</v>
      </c>
      <c r="S178" s="254">
        <v>0</v>
      </c>
      <c r="T178" s="25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6" t="s">
        <v>159</v>
      </c>
      <c r="AT178" s="256" t="s">
        <v>155</v>
      </c>
      <c r="AU178" s="256" t="s">
        <v>85</v>
      </c>
      <c r="AY178" s="17" t="s">
        <v>152</v>
      </c>
      <c r="BE178" s="257">
        <f>IF(N178="základní",J178,0)</f>
        <v>0</v>
      </c>
      <c r="BF178" s="257">
        <f>IF(N178="snížená",J178,0)</f>
        <v>0</v>
      </c>
      <c r="BG178" s="257">
        <f>IF(N178="zákl. přenesená",J178,0)</f>
        <v>0</v>
      </c>
      <c r="BH178" s="257">
        <f>IF(N178="sníž. přenesená",J178,0)</f>
        <v>0</v>
      </c>
      <c r="BI178" s="257">
        <f>IF(N178="nulová",J178,0)</f>
        <v>0</v>
      </c>
      <c r="BJ178" s="17" t="s">
        <v>83</v>
      </c>
      <c r="BK178" s="257">
        <f>ROUND(I178*H178,2)</f>
        <v>0</v>
      </c>
      <c r="BL178" s="17" t="s">
        <v>159</v>
      </c>
      <c r="BM178" s="256" t="s">
        <v>215</v>
      </c>
    </row>
    <row r="179" s="2" customFormat="1" ht="21.75" customHeight="1">
      <c r="A179" s="38"/>
      <c r="B179" s="39"/>
      <c r="C179" s="244" t="s">
        <v>216</v>
      </c>
      <c r="D179" s="244" t="s">
        <v>155</v>
      </c>
      <c r="E179" s="245" t="s">
        <v>217</v>
      </c>
      <c r="F179" s="246" t="s">
        <v>218</v>
      </c>
      <c r="G179" s="247" t="s">
        <v>211</v>
      </c>
      <c r="H179" s="248">
        <v>185.78</v>
      </c>
      <c r="I179" s="249"/>
      <c r="J179" s="250">
        <f>ROUND(I179*H179,2)</f>
        <v>0</v>
      </c>
      <c r="K179" s="251"/>
      <c r="L179" s="44"/>
      <c r="M179" s="252" t="s">
        <v>1</v>
      </c>
      <c r="N179" s="253" t="s">
        <v>41</v>
      </c>
      <c r="O179" s="91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6" t="s">
        <v>159</v>
      </c>
      <c r="AT179" s="256" t="s">
        <v>155</v>
      </c>
      <c r="AU179" s="256" t="s">
        <v>85</v>
      </c>
      <c r="AY179" s="17" t="s">
        <v>152</v>
      </c>
      <c r="BE179" s="257">
        <f>IF(N179="základní",J179,0)</f>
        <v>0</v>
      </c>
      <c r="BF179" s="257">
        <f>IF(N179="snížená",J179,0)</f>
        <v>0</v>
      </c>
      <c r="BG179" s="257">
        <f>IF(N179="zákl. přenesená",J179,0)</f>
        <v>0</v>
      </c>
      <c r="BH179" s="257">
        <f>IF(N179="sníž. přenesená",J179,0)</f>
        <v>0</v>
      </c>
      <c r="BI179" s="257">
        <f>IF(N179="nulová",J179,0)</f>
        <v>0</v>
      </c>
      <c r="BJ179" s="17" t="s">
        <v>83</v>
      </c>
      <c r="BK179" s="257">
        <f>ROUND(I179*H179,2)</f>
        <v>0</v>
      </c>
      <c r="BL179" s="17" t="s">
        <v>159</v>
      </c>
      <c r="BM179" s="256" t="s">
        <v>219</v>
      </c>
    </row>
    <row r="180" s="14" customFormat="1">
      <c r="A180" s="14"/>
      <c r="B180" s="269"/>
      <c r="C180" s="270"/>
      <c r="D180" s="260" t="s">
        <v>161</v>
      </c>
      <c r="E180" s="270"/>
      <c r="F180" s="272" t="s">
        <v>220</v>
      </c>
      <c r="G180" s="270"/>
      <c r="H180" s="273">
        <v>185.78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9" t="s">
        <v>161</v>
      </c>
      <c r="AU180" s="279" t="s">
        <v>85</v>
      </c>
      <c r="AV180" s="14" t="s">
        <v>85</v>
      </c>
      <c r="AW180" s="14" t="s">
        <v>4</v>
      </c>
      <c r="AX180" s="14" t="s">
        <v>83</v>
      </c>
      <c r="AY180" s="279" t="s">
        <v>152</v>
      </c>
    </row>
    <row r="181" s="2" customFormat="1" ht="21.75" customHeight="1">
      <c r="A181" s="38"/>
      <c r="B181" s="39"/>
      <c r="C181" s="244" t="s">
        <v>221</v>
      </c>
      <c r="D181" s="244" t="s">
        <v>155</v>
      </c>
      <c r="E181" s="245" t="s">
        <v>222</v>
      </c>
      <c r="F181" s="246" t="s">
        <v>223</v>
      </c>
      <c r="G181" s="247" t="s">
        <v>211</v>
      </c>
      <c r="H181" s="248">
        <v>7.9470000000000001</v>
      </c>
      <c r="I181" s="249"/>
      <c r="J181" s="250">
        <f>ROUND(I181*H181,2)</f>
        <v>0</v>
      </c>
      <c r="K181" s="251"/>
      <c r="L181" s="44"/>
      <c r="M181" s="252" t="s">
        <v>1</v>
      </c>
      <c r="N181" s="253" t="s">
        <v>41</v>
      </c>
      <c r="O181" s="91"/>
      <c r="P181" s="254">
        <f>O181*H181</f>
        <v>0</v>
      </c>
      <c r="Q181" s="254">
        <v>0</v>
      </c>
      <c r="R181" s="254">
        <f>Q181*H181</f>
        <v>0</v>
      </c>
      <c r="S181" s="254">
        <v>0</v>
      </c>
      <c r="T181" s="25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6" t="s">
        <v>159</v>
      </c>
      <c r="AT181" s="256" t="s">
        <v>155</v>
      </c>
      <c r="AU181" s="256" t="s">
        <v>85</v>
      </c>
      <c r="AY181" s="17" t="s">
        <v>152</v>
      </c>
      <c r="BE181" s="257">
        <f>IF(N181="základní",J181,0)</f>
        <v>0</v>
      </c>
      <c r="BF181" s="257">
        <f>IF(N181="snížená",J181,0)</f>
        <v>0</v>
      </c>
      <c r="BG181" s="257">
        <f>IF(N181="zákl. přenesená",J181,0)</f>
        <v>0</v>
      </c>
      <c r="BH181" s="257">
        <f>IF(N181="sníž. přenesená",J181,0)</f>
        <v>0</v>
      </c>
      <c r="BI181" s="257">
        <f>IF(N181="nulová",J181,0)</f>
        <v>0</v>
      </c>
      <c r="BJ181" s="17" t="s">
        <v>83</v>
      </c>
      <c r="BK181" s="257">
        <f>ROUND(I181*H181,2)</f>
        <v>0</v>
      </c>
      <c r="BL181" s="17" t="s">
        <v>159</v>
      </c>
      <c r="BM181" s="256" t="s">
        <v>224</v>
      </c>
    </row>
    <row r="182" s="14" customFormat="1">
      <c r="A182" s="14"/>
      <c r="B182" s="269"/>
      <c r="C182" s="270"/>
      <c r="D182" s="260" t="s">
        <v>161</v>
      </c>
      <c r="E182" s="271" t="s">
        <v>1</v>
      </c>
      <c r="F182" s="272" t="s">
        <v>225</v>
      </c>
      <c r="G182" s="270"/>
      <c r="H182" s="273">
        <v>7.9470000000000001</v>
      </c>
      <c r="I182" s="274"/>
      <c r="J182" s="270"/>
      <c r="K182" s="270"/>
      <c r="L182" s="275"/>
      <c r="M182" s="276"/>
      <c r="N182" s="277"/>
      <c r="O182" s="277"/>
      <c r="P182" s="277"/>
      <c r="Q182" s="277"/>
      <c r="R182" s="277"/>
      <c r="S182" s="277"/>
      <c r="T182" s="27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9" t="s">
        <v>161</v>
      </c>
      <c r="AU182" s="279" t="s">
        <v>85</v>
      </c>
      <c r="AV182" s="14" t="s">
        <v>85</v>
      </c>
      <c r="AW182" s="14" t="s">
        <v>32</v>
      </c>
      <c r="AX182" s="14" t="s">
        <v>76</v>
      </c>
      <c r="AY182" s="279" t="s">
        <v>152</v>
      </c>
    </row>
    <row r="183" s="15" customFormat="1">
      <c r="A183" s="15"/>
      <c r="B183" s="280"/>
      <c r="C183" s="281"/>
      <c r="D183" s="260" t="s">
        <v>161</v>
      </c>
      <c r="E183" s="282" t="s">
        <v>1</v>
      </c>
      <c r="F183" s="283" t="s">
        <v>165</v>
      </c>
      <c r="G183" s="281"/>
      <c r="H183" s="284">
        <v>7.9470000000000001</v>
      </c>
      <c r="I183" s="285"/>
      <c r="J183" s="281"/>
      <c r="K183" s="281"/>
      <c r="L183" s="286"/>
      <c r="M183" s="287"/>
      <c r="N183" s="288"/>
      <c r="O183" s="288"/>
      <c r="P183" s="288"/>
      <c r="Q183" s="288"/>
      <c r="R183" s="288"/>
      <c r="S183" s="288"/>
      <c r="T183" s="28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90" t="s">
        <v>161</v>
      </c>
      <c r="AU183" s="290" t="s">
        <v>85</v>
      </c>
      <c r="AV183" s="15" t="s">
        <v>159</v>
      </c>
      <c r="AW183" s="15" t="s">
        <v>32</v>
      </c>
      <c r="AX183" s="15" t="s">
        <v>83</v>
      </c>
      <c r="AY183" s="290" t="s">
        <v>152</v>
      </c>
    </row>
    <row r="184" s="2" customFormat="1" ht="21.75" customHeight="1">
      <c r="A184" s="38"/>
      <c r="B184" s="39"/>
      <c r="C184" s="244" t="s">
        <v>226</v>
      </c>
      <c r="D184" s="244" t="s">
        <v>155</v>
      </c>
      <c r="E184" s="245" t="s">
        <v>227</v>
      </c>
      <c r="F184" s="246" t="s">
        <v>228</v>
      </c>
      <c r="G184" s="247" t="s">
        <v>211</v>
      </c>
      <c r="H184" s="248">
        <v>1.3049999999999999</v>
      </c>
      <c r="I184" s="249"/>
      <c r="J184" s="250">
        <f>ROUND(I184*H184,2)</f>
        <v>0</v>
      </c>
      <c r="K184" s="251"/>
      <c r="L184" s="44"/>
      <c r="M184" s="252" t="s">
        <v>1</v>
      </c>
      <c r="N184" s="253" t="s">
        <v>41</v>
      </c>
      <c r="O184" s="91"/>
      <c r="P184" s="254">
        <f>O184*H184</f>
        <v>0</v>
      </c>
      <c r="Q184" s="254">
        <v>0</v>
      </c>
      <c r="R184" s="254">
        <f>Q184*H184</f>
        <v>0</v>
      </c>
      <c r="S184" s="254">
        <v>0</v>
      </c>
      <c r="T184" s="25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6" t="s">
        <v>159</v>
      </c>
      <c r="AT184" s="256" t="s">
        <v>155</v>
      </c>
      <c r="AU184" s="256" t="s">
        <v>85</v>
      </c>
      <c r="AY184" s="17" t="s">
        <v>152</v>
      </c>
      <c r="BE184" s="257">
        <f>IF(N184="základní",J184,0)</f>
        <v>0</v>
      </c>
      <c r="BF184" s="257">
        <f>IF(N184="snížená",J184,0)</f>
        <v>0</v>
      </c>
      <c r="BG184" s="257">
        <f>IF(N184="zákl. přenesená",J184,0)</f>
        <v>0</v>
      </c>
      <c r="BH184" s="257">
        <f>IF(N184="sníž. přenesená",J184,0)</f>
        <v>0</v>
      </c>
      <c r="BI184" s="257">
        <f>IF(N184="nulová",J184,0)</f>
        <v>0</v>
      </c>
      <c r="BJ184" s="17" t="s">
        <v>83</v>
      </c>
      <c r="BK184" s="257">
        <f>ROUND(I184*H184,2)</f>
        <v>0</v>
      </c>
      <c r="BL184" s="17" t="s">
        <v>159</v>
      </c>
      <c r="BM184" s="256" t="s">
        <v>229</v>
      </c>
    </row>
    <row r="185" s="14" customFormat="1">
      <c r="A185" s="14"/>
      <c r="B185" s="269"/>
      <c r="C185" s="270"/>
      <c r="D185" s="260" t="s">
        <v>161</v>
      </c>
      <c r="E185" s="271" t="s">
        <v>1</v>
      </c>
      <c r="F185" s="272" t="s">
        <v>230</v>
      </c>
      <c r="G185" s="270"/>
      <c r="H185" s="273">
        <v>1.3049999999999999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9" t="s">
        <v>161</v>
      </c>
      <c r="AU185" s="279" t="s">
        <v>85</v>
      </c>
      <c r="AV185" s="14" t="s">
        <v>85</v>
      </c>
      <c r="AW185" s="14" t="s">
        <v>32</v>
      </c>
      <c r="AX185" s="14" t="s">
        <v>76</v>
      </c>
      <c r="AY185" s="279" t="s">
        <v>152</v>
      </c>
    </row>
    <row r="186" s="15" customFormat="1">
      <c r="A186" s="15"/>
      <c r="B186" s="280"/>
      <c r="C186" s="281"/>
      <c r="D186" s="260" t="s">
        <v>161</v>
      </c>
      <c r="E186" s="282" t="s">
        <v>1</v>
      </c>
      <c r="F186" s="283" t="s">
        <v>165</v>
      </c>
      <c r="G186" s="281"/>
      <c r="H186" s="284">
        <v>1.3049999999999999</v>
      </c>
      <c r="I186" s="285"/>
      <c r="J186" s="281"/>
      <c r="K186" s="281"/>
      <c r="L186" s="286"/>
      <c r="M186" s="287"/>
      <c r="N186" s="288"/>
      <c r="O186" s="288"/>
      <c r="P186" s="288"/>
      <c r="Q186" s="288"/>
      <c r="R186" s="288"/>
      <c r="S186" s="288"/>
      <c r="T186" s="28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90" t="s">
        <v>161</v>
      </c>
      <c r="AU186" s="290" t="s">
        <v>85</v>
      </c>
      <c r="AV186" s="15" t="s">
        <v>159</v>
      </c>
      <c r="AW186" s="15" t="s">
        <v>32</v>
      </c>
      <c r="AX186" s="15" t="s">
        <v>83</v>
      </c>
      <c r="AY186" s="290" t="s">
        <v>152</v>
      </c>
    </row>
    <row r="187" s="2" customFormat="1" ht="21.75" customHeight="1">
      <c r="A187" s="38"/>
      <c r="B187" s="39"/>
      <c r="C187" s="244" t="s">
        <v>231</v>
      </c>
      <c r="D187" s="244" t="s">
        <v>155</v>
      </c>
      <c r="E187" s="245" t="s">
        <v>232</v>
      </c>
      <c r="F187" s="246" t="s">
        <v>233</v>
      </c>
      <c r="G187" s="247" t="s">
        <v>211</v>
      </c>
      <c r="H187" s="248">
        <v>1.921</v>
      </c>
      <c r="I187" s="249"/>
      <c r="J187" s="250">
        <f>ROUND(I187*H187,2)</f>
        <v>0</v>
      </c>
      <c r="K187" s="251"/>
      <c r="L187" s="44"/>
      <c r="M187" s="252" t="s">
        <v>1</v>
      </c>
      <c r="N187" s="253" t="s">
        <v>41</v>
      </c>
      <c r="O187" s="91"/>
      <c r="P187" s="254">
        <f>O187*H187</f>
        <v>0</v>
      </c>
      <c r="Q187" s="254">
        <v>0</v>
      </c>
      <c r="R187" s="254">
        <f>Q187*H187</f>
        <v>0</v>
      </c>
      <c r="S187" s="254">
        <v>0</v>
      </c>
      <c r="T187" s="25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6" t="s">
        <v>159</v>
      </c>
      <c r="AT187" s="256" t="s">
        <v>155</v>
      </c>
      <c r="AU187" s="256" t="s">
        <v>85</v>
      </c>
      <c r="AY187" s="17" t="s">
        <v>152</v>
      </c>
      <c r="BE187" s="257">
        <f>IF(N187="základní",J187,0)</f>
        <v>0</v>
      </c>
      <c r="BF187" s="257">
        <f>IF(N187="snížená",J187,0)</f>
        <v>0</v>
      </c>
      <c r="BG187" s="257">
        <f>IF(N187="zákl. přenesená",J187,0)</f>
        <v>0</v>
      </c>
      <c r="BH187" s="257">
        <f>IF(N187="sníž. přenesená",J187,0)</f>
        <v>0</v>
      </c>
      <c r="BI187" s="257">
        <f>IF(N187="nulová",J187,0)</f>
        <v>0</v>
      </c>
      <c r="BJ187" s="17" t="s">
        <v>83</v>
      </c>
      <c r="BK187" s="257">
        <f>ROUND(I187*H187,2)</f>
        <v>0</v>
      </c>
      <c r="BL187" s="17" t="s">
        <v>159</v>
      </c>
      <c r="BM187" s="256" t="s">
        <v>234</v>
      </c>
    </row>
    <row r="188" s="14" customFormat="1">
      <c r="A188" s="14"/>
      <c r="B188" s="269"/>
      <c r="C188" s="270"/>
      <c r="D188" s="260" t="s">
        <v>161</v>
      </c>
      <c r="E188" s="271" t="s">
        <v>1</v>
      </c>
      <c r="F188" s="272" t="s">
        <v>235</v>
      </c>
      <c r="G188" s="270"/>
      <c r="H188" s="273">
        <v>1.921</v>
      </c>
      <c r="I188" s="274"/>
      <c r="J188" s="270"/>
      <c r="K188" s="270"/>
      <c r="L188" s="275"/>
      <c r="M188" s="276"/>
      <c r="N188" s="277"/>
      <c r="O188" s="277"/>
      <c r="P188" s="277"/>
      <c r="Q188" s="277"/>
      <c r="R188" s="277"/>
      <c r="S188" s="277"/>
      <c r="T188" s="27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9" t="s">
        <v>161</v>
      </c>
      <c r="AU188" s="279" t="s">
        <v>85</v>
      </c>
      <c r="AV188" s="14" t="s">
        <v>85</v>
      </c>
      <c r="AW188" s="14" t="s">
        <v>32</v>
      </c>
      <c r="AX188" s="14" t="s">
        <v>76</v>
      </c>
      <c r="AY188" s="279" t="s">
        <v>152</v>
      </c>
    </row>
    <row r="189" s="15" customFormat="1">
      <c r="A189" s="15"/>
      <c r="B189" s="280"/>
      <c r="C189" s="281"/>
      <c r="D189" s="260" t="s">
        <v>161</v>
      </c>
      <c r="E189" s="282" t="s">
        <v>1</v>
      </c>
      <c r="F189" s="283" t="s">
        <v>165</v>
      </c>
      <c r="G189" s="281"/>
      <c r="H189" s="284">
        <v>1.921</v>
      </c>
      <c r="I189" s="285"/>
      <c r="J189" s="281"/>
      <c r="K189" s="281"/>
      <c r="L189" s="286"/>
      <c r="M189" s="287"/>
      <c r="N189" s="288"/>
      <c r="O189" s="288"/>
      <c r="P189" s="288"/>
      <c r="Q189" s="288"/>
      <c r="R189" s="288"/>
      <c r="S189" s="288"/>
      <c r="T189" s="28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90" t="s">
        <v>161</v>
      </c>
      <c r="AU189" s="290" t="s">
        <v>85</v>
      </c>
      <c r="AV189" s="15" t="s">
        <v>159</v>
      </c>
      <c r="AW189" s="15" t="s">
        <v>32</v>
      </c>
      <c r="AX189" s="15" t="s">
        <v>83</v>
      </c>
      <c r="AY189" s="290" t="s">
        <v>152</v>
      </c>
    </row>
    <row r="190" s="2" customFormat="1" ht="21.75" customHeight="1">
      <c r="A190" s="38"/>
      <c r="B190" s="39"/>
      <c r="C190" s="244" t="s">
        <v>236</v>
      </c>
      <c r="D190" s="244" t="s">
        <v>155</v>
      </c>
      <c r="E190" s="245" t="s">
        <v>237</v>
      </c>
      <c r="F190" s="246" t="s">
        <v>238</v>
      </c>
      <c r="G190" s="247" t="s">
        <v>211</v>
      </c>
      <c r="H190" s="248">
        <v>1.7729999999999999</v>
      </c>
      <c r="I190" s="249"/>
      <c r="J190" s="250">
        <f>ROUND(I190*H190,2)</f>
        <v>0</v>
      </c>
      <c r="K190" s="251"/>
      <c r="L190" s="44"/>
      <c r="M190" s="252" t="s">
        <v>1</v>
      </c>
      <c r="N190" s="253" t="s">
        <v>41</v>
      </c>
      <c r="O190" s="91"/>
      <c r="P190" s="254">
        <f>O190*H190</f>
        <v>0</v>
      </c>
      <c r="Q190" s="254">
        <v>0</v>
      </c>
      <c r="R190" s="254">
        <f>Q190*H190</f>
        <v>0</v>
      </c>
      <c r="S190" s="254">
        <v>0</v>
      </c>
      <c r="T190" s="25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6" t="s">
        <v>159</v>
      </c>
      <c r="AT190" s="256" t="s">
        <v>155</v>
      </c>
      <c r="AU190" s="256" t="s">
        <v>85</v>
      </c>
      <c r="AY190" s="17" t="s">
        <v>152</v>
      </c>
      <c r="BE190" s="257">
        <f>IF(N190="základní",J190,0)</f>
        <v>0</v>
      </c>
      <c r="BF190" s="257">
        <f>IF(N190="snížená",J190,0)</f>
        <v>0</v>
      </c>
      <c r="BG190" s="257">
        <f>IF(N190="zákl. přenesená",J190,0)</f>
        <v>0</v>
      </c>
      <c r="BH190" s="257">
        <f>IF(N190="sníž. přenesená",J190,0)</f>
        <v>0</v>
      </c>
      <c r="BI190" s="257">
        <f>IF(N190="nulová",J190,0)</f>
        <v>0</v>
      </c>
      <c r="BJ190" s="17" t="s">
        <v>83</v>
      </c>
      <c r="BK190" s="257">
        <f>ROUND(I190*H190,2)</f>
        <v>0</v>
      </c>
      <c r="BL190" s="17" t="s">
        <v>159</v>
      </c>
      <c r="BM190" s="256" t="s">
        <v>239</v>
      </c>
    </row>
    <row r="191" s="14" customFormat="1">
      <c r="A191" s="14"/>
      <c r="B191" s="269"/>
      <c r="C191" s="270"/>
      <c r="D191" s="260" t="s">
        <v>161</v>
      </c>
      <c r="E191" s="271" t="s">
        <v>1</v>
      </c>
      <c r="F191" s="272" t="s">
        <v>240</v>
      </c>
      <c r="G191" s="270"/>
      <c r="H191" s="273">
        <v>1.7729999999999999</v>
      </c>
      <c r="I191" s="274"/>
      <c r="J191" s="270"/>
      <c r="K191" s="270"/>
      <c r="L191" s="275"/>
      <c r="M191" s="276"/>
      <c r="N191" s="277"/>
      <c r="O191" s="277"/>
      <c r="P191" s="277"/>
      <c r="Q191" s="277"/>
      <c r="R191" s="277"/>
      <c r="S191" s="277"/>
      <c r="T191" s="27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9" t="s">
        <v>161</v>
      </c>
      <c r="AU191" s="279" t="s">
        <v>85</v>
      </c>
      <c r="AV191" s="14" t="s">
        <v>85</v>
      </c>
      <c r="AW191" s="14" t="s">
        <v>32</v>
      </c>
      <c r="AX191" s="14" t="s">
        <v>76</v>
      </c>
      <c r="AY191" s="279" t="s">
        <v>152</v>
      </c>
    </row>
    <row r="192" s="15" customFormat="1">
      <c r="A192" s="15"/>
      <c r="B192" s="280"/>
      <c r="C192" s="281"/>
      <c r="D192" s="260" t="s">
        <v>161</v>
      </c>
      <c r="E192" s="282" t="s">
        <v>1</v>
      </c>
      <c r="F192" s="283" t="s">
        <v>165</v>
      </c>
      <c r="G192" s="281"/>
      <c r="H192" s="284">
        <v>1.7729999999999999</v>
      </c>
      <c r="I192" s="285"/>
      <c r="J192" s="281"/>
      <c r="K192" s="281"/>
      <c r="L192" s="286"/>
      <c r="M192" s="287"/>
      <c r="N192" s="288"/>
      <c r="O192" s="288"/>
      <c r="P192" s="288"/>
      <c r="Q192" s="288"/>
      <c r="R192" s="288"/>
      <c r="S192" s="288"/>
      <c r="T192" s="28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90" t="s">
        <v>161</v>
      </c>
      <c r="AU192" s="290" t="s">
        <v>85</v>
      </c>
      <c r="AV192" s="15" t="s">
        <v>159</v>
      </c>
      <c r="AW192" s="15" t="s">
        <v>32</v>
      </c>
      <c r="AX192" s="15" t="s">
        <v>83</v>
      </c>
      <c r="AY192" s="290" t="s">
        <v>152</v>
      </c>
    </row>
    <row r="193" s="2" customFormat="1" ht="33" customHeight="1">
      <c r="A193" s="38"/>
      <c r="B193" s="39"/>
      <c r="C193" s="244" t="s">
        <v>8</v>
      </c>
      <c r="D193" s="244" t="s">
        <v>155</v>
      </c>
      <c r="E193" s="245" t="s">
        <v>241</v>
      </c>
      <c r="F193" s="246" t="s">
        <v>242</v>
      </c>
      <c r="G193" s="247" t="s">
        <v>211</v>
      </c>
      <c r="H193" s="248">
        <v>0.219</v>
      </c>
      <c r="I193" s="249"/>
      <c r="J193" s="250">
        <f>ROUND(I193*H193,2)</f>
        <v>0</v>
      </c>
      <c r="K193" s="251"/>
      <c r="L193" s="44"/>
      <c r="M193" s="252" t="s">
        <v>1</v>
      </c>
      <c r="N193" s="253" t="s">
        <v>41</v>
      </c>
      <c r="O193" s="91"/>
      <c r="P193" s="254">
        <f>O193*H193</f>
        <v>0</v>
      </c>
      <c r="Q193" s="254">
        <v>0</v>
      </c>
      <c r="R193" s="254">
        <f>Q193*H193</f>
        <v>0</v>
      </c>
      <c r="S193" s="254">
        <v>0</v>
      </c>
      <c r="T193" s="25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6" t="s">
        <v>159</v>
      </c>
      <c r="AT193" s="256" t="s">
        <v>155</v>
      </c>
      <c r="AU193" s="256" t="s">
        <v>85</v>
      </c>
      <c r="AY193" s="17" t="s">
        <v>152</v>
      </c>
      <c r="BE193" s="257">
        <f>IF(N193="základní",J193,0)</f>
        <v>0</v>
      </c>
      <c r="BF193" s="257">
        <f>IF(N193="snížená",J193,0)</f>
        <v>0</v>
      </c>
      <c r="BG193" s="257">
        <f>IF(N193="zákl. přenesená",J193,0)</f>
        <v>0</v>
      </c>
      <c r="BH193" s="257">
        <f>IF(N193="sníž. přenesená",J193,0)</f>
        <v>0</v>
      </c>
      <c r="BI193" s="257">
        <f>IF(N193="nulová",J193,0)</f>
        <v>0</v>
      </c>
      <c r="BJ193" s="17" t="s">
        <v>83</v>
      </c>
      <c r="BK193" s="257">
        <f>ROUND(I193*H193,2)</f>
        <v>0</v>
      </c>
      <c r="BL193" s="17" t="s">
        <v>159</v>
      </c>
      <c r="BM193" s="256" t="s">
        <v>243</v>
      </c>
    </row>
    <row r="194" s="14" customFormat="1">
      <c r="A194" s="14"/>
      <c r="B194" s="269"/>
      <c r="C194" s="270"/>
      <c r="D194" s="260" t="s">
        <v>161</v>
      </c>
      <c r="E194" s="271" t="s">
        <v>1</v>
      </c>
      <c r="F194" s="272" t="s">
        <v>244</v>
      </c>
      <c r="G194" s="270"/>
      <c r="H194" s="273">
        <v>0.219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9" t="s">
        <v>161</v>
      </c>
      <c r="AU194" s="279" t="s">
        <v>85</v>
      </c>
      <c r="AV194" s="14" t="s">
        <v>85</v>
      </c>
      <c r="AW194" s="14" t="s">
        <v>32</v>
      </c>
      <c r="AX194" s="14" t="s">
        <v>76</v>
      </c>
      <c r="AY194" s="279" t="s">
        <v>152</v>
      </c>
    </row>
    <row r="195" s="15" customFormat="1">
      <c r="A195" s="15"/>
      <c r="B195" s="280"/>
      <c r="C195" s="281"/>
      <c r="D195" s="260" t="s">
        <v>161</v>
      </c>
      <c r="E195" s="282" t="s">
        <v>1</v>
      </c>
      <c r="F195" s="283" t="s">
        <v>165</v>
      </c>
      <c r="G195" s="281"/>
      <c r="H195" s="284">
        <v>0.219</v>
      </c>
      <c r="I195" s="285"/>
      <c r="J195" s="281"/>
      <c r="K195" s="281"/>
      <c r="L195" s="286"/>
      <c r="M195" s="287"/>
      <c r="N195" s="288"/>
      <c r="O195" s="288"/>
      <c r="P195" s="288"/>
      <c r="Q195" s="288"/>
      <c r="R195" s="288"/>
      <c r="S195" s="288"/>
      <c r="T195" s="28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90" t="s">
        <v>161</v>
      </c>
      <c r="AU195" s="290" t="s">
        <v>85</v>
      </c>
      <c r="AV195" s="15" t="s">
        <v>159</v>
      </c>
      <c r="AW195" s="15" t="s">
        <v>32</v>
      </c>
      <c r="AX195" s="15" t="s">
        <v>83</v>
      </c>
      <c r="AY195" s="290" t="s">
        <v>152</v>
      </c>
    </row>
    <row r="196" s="12" customFormat="1" ht="25.92" customHeight="1">
      <c r="A196" s="12"/>
      <c r="B196" s="228"/>
      <c r="C196" s="229"/>
      <c r="D196" s="230" t="s">
        <v>75</v>
      </c>
      <c r="E196" s="231" t="s">
        <v>245</v>
      </c>
      <c r="F196" s="231" t="s">
        <v>246</v>
      </c>
      <c r="G196" s="229"/>
      <c r="H196" s="229"/>
      <c r="I196" s="232"/>
      <c r="J196" s="233">
        <f>BK196</f>
        <v>0</v>
      </c>
      <c r="K196" s="229"/>
      <c r="L196" s="234"/>
      <c r="M196" s="235"/>
      <c r="N196" s="236"/>
      <c r="O196" s="236"/>
      <c r="P196" s="237">
        <f>P197+P200+P210+P223+P231+P237+P242+P278+P285</f>
        <v>0</v>
      </c>
      <c r="Q196" s="236"/>
      <c r="R196" s="237">
        <f>R197+R200+R210+R223+R231+R237+R242+R278+R285</f>
        <v>0.43979600000000002</v>
      </c>
      <c r="S196" s="236"/>
      <c r="T196" s="238">
        <f>T197+T200+T210+T223+T231+T237+T242+T278+T285</f>
        <v>3.3614801600000002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9" t="s">
        <v>85</v>
      </c>
      <c r="AT196" s="240" t="s">
        <v>75</v>
      </c>
      <c r="AU196" s="240" t="s">
        <v>76</v>
      </c>
      <c r="AY196" s="239" t="s">
        <v>152</v>
      </c>
      <c r="BK196" s="241">
        <f>BK197+BK200+BK210+BK223+BK231+BK237+BK242+BK278+BK285</f>
        <v>0</v>
      </c>
    </row>
    <row r="197" s="12" customFormat="1" ht="22.8" customHeight="1">
      <c r="A197" s="12"/>
      <c r="B197" s="228"/>
      <c r="C197" s="229"/>
      <c r="D197" s="230" t="s">
        <v>75</v>
      </c>
      <c r="E197" s="242" t="s">
        <v>247</v>
      </c>
      <c r="F197" s="242" t="s">
        <v>248</v>
      </c>
      <c r="G197" s="229"/>
      <c r="H197" s="229"/>
      <c r="I197" s="232"/>
      <c r="J197" s="243">
        <f>BK197</f>
        <v>0</v>
      </c>
      <c r="K197" s="229"/>
      <c r="L197" s="234"/>
      <c r="M197" s="235"/>
      <c r="N197" s="236"/>
      <c r="O197" s="236"/>
      <c r="P197" s="237">
        <f>SUM(P198:P199)</f>
        <v>0</v>
      </c>
      <c r="Q197" s="236"/>
      <c r="R197" s="237">
        <f>SUM(R198:R199)</f>
        <v>0</v>
      </c>
      <c r="S197" s="236"/>
      <c r="T197" s="238">
        <f>SUM(T198:T199)</f>
        <v>0.0015299999999999999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9" t="s">
        <v>85</v>
      </c>
      <c r="AT197" s="240" t="s">
        <v>75</v>
      </c>
      <c r="AU197" s="240" t="s">
        <v>83</v>
      </c>
      <c r="AY197" s="239" t="s">
        <v>152</v>
      </c>
      <c r="BK197" s="241">
        <f>SUM(BK198:BK199)</f>
        <v>0</v>
      </c>
    </row>
    <row r="198" s="2" customFormat="1" ht="16.5" customHeight="1">
      <c r="A198" s="38"/>
      <c r="B198" s="39"/>
      <c r="C198" s="244" t="s">
        <v>249</v>
      </c>
      <c r="D198" s="244" t="s">
        <v>155</v>
      </c>
      <c r="E198" s="245" t="s">
        <v>250</v>
      </c>
      <c r="F198" s="246" t="s">
        <v>251</v>
      </c>
      <c r="G198" s="247" t="s">
        <v>192</v>
      </c>
      <c r="H198" s="248">
        <v>3</v>
      </c>
      <c r="I198" s="249"/>
      <c r="J198" s="250">
        <f>ROUND(I198*H198,2)</f>
        <v>0</v>
      </c>
      <c r="K198" s="251"/>
      <c r="L198" s="44"/>
      <c r="M198" s="252" t="s">
        <v>1</v>
      </c>
      <c r="N198" s="253" t="s">
        <v>41</v>
      </c>
      <c r="O198" s="91"/>
      <c r="P198" s="254">
        <f>O198*H198</f>
        <v>0</v>
      </c>
      <c r="Q198" s="254">
        <v>0</v>
      </c>
      <c r="R198" s="254">
        <f>Q198*H198</f>
        <v>0</v>
      </c>
      <c r="S198" s="254">
        <v>0.00027999999999999998</v>
      </c>
      <c r="T198" s="255">
        <f>S198*H198</f>
        <v>0.00083999999999999993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6" t="s">
        <v>249</v>
      </c>
      <c r="AT198" s="256" t="s">
        <v>155</v>
      </c>
      <c r="AU198" s="256" t="s">
        <v>85</v>
      </c>
      <c r="AY198" s="17" t="s">
        <v>152</v>
      </c>
      <c r="BE198" s="257">
        <f>IF(N198="základní",J198,0)</f>
        <v>0</v>
      </c>
      <c r="BF198" s="257">
        <f>IF(N198="snížená",J198,0)</f>
        <v>0</v>
      </c>
      <c r="BG198" s="257">
        <f>IF(N198="zákl. přenesená",J198,0)</f>
        <v>0</v>
      </c>
      <c r="BH198" s="257">
        <f>IF(N198="sníž. přenesená",J198,0)</f>
        <v>0</v>
      </c>
      <c r="BI198" s="257">
        <f>IF(N198="nulová",J198,0)</f>
        <v>0</v>
      </c>
      <c r="BJ198" s="17" t="s">
        <v>83</v>
      </c>
      <c r="BK198" s="257">
        <f>ROUND(I198*H198,2)</f>
        <v>0</v>
      </c>
      <c r="BL198" s="17" t="s">
        <v>249</v>
      </c>
      <c r="BM198" s="256" t="s">
        <v>252</v>
      </c>
    </row>
    <row r="199" s="2" customFormat="1" ht="21.75" customHeight="1">
      <c r="A199" s="38"/>
      <c r="B199" s="39"/>
      <c r="C199" s="244" t="s">
        <v>253</v>
      </c>
      <c r="D199" s="244" t="s">
        <v>155</v>
      </c>
      <c r="E199" s="245" t="s">
        <v>254</v>
      </c>
      <c r="F199" s="246" t="s">
        <v>255</v>
      </c>
      <c r="G199" s="247" t="s">
        <v>256</v>
      </c>
      <c r="H199" s="248">
        <v>1</v>
      </c>
      <c r="I199" s="249"/>
      <c r="J199" s="250">
        <f>ROUND(I199*H199,2)</f>
        <v>0</v>
      </c>
      <c r="K199" s="251"/>
      <c r="L199" s="44"/>
      <c r="M199" s="252" t="s">
        <v>1</v>
      </c>
      <c r="N199" s="253" t="s">
        <v>41</v>
      </c>
      <c r="O199" s="91"/>
      <c r="P199" s="254">
        <f>O199*H199</f>
        <v>0</v>
      </c>
      <c r="Q199" s="254">
        <v>0</v>
      </c>
      <c r="R199" s="254">
        <f>Q199*H199</f>
        <v>0</v>
      </c>
      <c r="S199" s="254">
        <v>0.00068999999999999997</v>
      </c>
      <c r="T199" s="255">
        <f>S199*H199</f>
        <v>0.00068999999999999997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6" t="s">
        <v>249</v>
      </c>
      <c r="AT199" s="256" t="s">
        <v>155</v>
      </c>
      <c r="AU199" s="256" t="s">
        <v>85</v>
      </c>
      <c r="AY199" s="17" t="s">
        <v>152</v>
      </c>
      <c r="BE199" s="257">
        <f>IF(N199="základní",J199,0)</f>
        <v>0</v>
      </c>
      <c r="BF199" s="257">
        <f>IF(N199="snížená",J199,0)</f>
        <v>0</v>
      </c>
      <c r="BG199" s="257">
        <f>IF(N199="zákl. přenesená",J199,0)</f>
        <v>0</v>
      </c>
      <c r="BH199" s="257">
        <f>IF(N199="sníž. přenesená",J199,0)</f>
        <v>0</v>
      </c>
      <c r="BI199" s="257">
        <f>IF(N199="nulová",J199,0)</f>
        <v>0</v>
      </c>
      <c r="BJ199" s="17" t="s">
        <v>83</v>
      </c>
      <c r="BK199" s="257">
        <f>ROUND(I199*H199,2)</f>
        <v>0</v>
      </c>
      <c r="BL199" s="17" t="s">
        <v>249</v>
      </c>
      <c r="BM199" s="256" t="s">
        <v>257</v>
      </c>
    </row>
    <row r="200" s="12" customFormat="1" ht="22.8" customHeight="1">
      <c r="A200" s="12"/>
      <c r="B200" s="228"/>
      <c r="C200" s="229"/>
      <c r="D200" s="230" t="s">
        <v>75</v>
      </c>
      <c r="E200" s="242" t="s">
        <v>258</v>
      </c>
      <c r="F200" s="242" t="s">
        <v>259</v>
      </c>
      <c r="G200" s="229"/>
      <c r="H200" s="229"/>
      <c r="I200" s="232"/>
      <c r="J200" s="243">
        <f>BK200</f>
        <v>0</v>
      </c>
      <c r="K200" s="229"/>
      <c r="L200" s="234"/>
      <c r="M200" s="235"/>
      <c r="N200" s="236"/>
      <c r="O200" s="236"/>
      <c r="P200" s="237">
        <f>SUM(P201:P209)</f>
        <v>0</v>
      </c>
      <c r="Q200" s="236"/>
      <c r="R200" s="237">
        <f>SUM(R201:R209)</f>
        <v>0.006239999999999999</v>
      </c>
      <c r="S200" s="236"/>
      <c r="T200" s="238">
        <f>SUM(T201:T209)</f>
        <v>0.054719999999999998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9" t="s">
        <v>85</v>
      </c>
      <c r="AT200" s="240" t="s">
        <v>75</v>
      </c>
      <c r="AU200" s="240" t="s">
        <v>83</v>
      </c>
      <c r="AY200" s="239" t="s">
        <v>152</v>
      </c>
      <c r="BK200" s="241">
        <f>SUM(BK201:BK209)</f>
        <v>0</v>
      </c>
    </row>
    <row r="201" s="2" customFormat="1" ht="21.75" customHeight="1">
      <c r="A201" s="38"/>
      <c r="B201" s="39"/>
      <c r="C201" s="244" t="s">
        <v>260</v>
      </c>
      <c r="D201" s="244" t="s">
        <v>155</v>
      </c>
      <c r="E201" s="245" t="s">
        <v>261</v>
      </c>
      <c r="F201" s="246" t="s">
        <v>262</v>
      </c>
      <c r="G201" s="247" t="s">
        <v>192</v>
      </c>
      <c r="H201" s="248">
        <v>14</v>
      </c>
      <c r="I201" s="249"/>
      <c r="J201" s="250">
        <f>ROUND(I201*H201,2)</f>
        <v>0</v>
      </c>
      <c r="K201" s="251"/>
      <c r="L201" s="44"/>
      <c r="M201" s="252" t="s">
        <v>1</v>
      </c>
      <c r="N201" s="253" t="s">
        <v>41</v>
      </c>
      <c r="O201" s="91"/>
      <c r="P201" s="254">
        <f>O201*H201</f>
        <v>0</v>
      </c>
      <c r="Q201" s="254">
        <v>0.00038999999999999999</v>
      </c>
      <c r="R201" s="254">
        <f>Q201*H201</f>
        <v>0.0054599999999999996</v>
      </c>
      <c r="S201" s="254">
        <v>0.0034199999999999999</v>
      </c>
      <c r="T201" s="255">
        <f>S201*H201</f>
        <v>0.047879999999999999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6" t="s">
        <v>249</v>
      </c>
      <c r="AT201" s="256" t="s">
        <v>155</v>
      </c>
      <c r="AU201" s="256" t="s">
        <v>85</v>
      </c>
      <c r="AY201" s="17" t="s">
        <v>152</v>
      </c>
      <c r="BE201" s="257">
        <f>IF(N201="základní",J201,0)</f>
        <v>0</v>
      </c>
      <c r="BF201" s="257">
        <f>IF(N201="snížená",J201,0)</f>
        <v>0</v>
      </c>
      <c r="BG201" s="257">
        <f>IF(N201="zákl. přenesená",J201,0)</f>
        <v>0</v>
      </c>
      <c r="BH201" s="257">
        <f>IF(N201="sníž. přenesená",J201,0)</f>
        <v>0</v>
      </c>
      <c r="BI201" s="257">
        <f>IF(N201="nulová",J201,0)</f>
        <v>0</v>
      </c>
      <c r="BJ201" s="17" t="s">
        <v>83</v>
      </c>
      <c r="BK201" s="257">
        <f>ROUND(I201*H201,2)</f>
        <v>0</v>
      </c>
      <c r="BL201" s="17" t="s">
        <v>249</v>
      </c>
      <c r="BM201" s="256" t="s">
        <v>263</v>
      </c>
    </row>
    <row r="202" s="13" customFormat="1">
      <c r="A202" s="13"/>
      <c r="B202" s="258"/>
      <c r="C202" s="259"/>
      <c r="D202" s="260" t="s">
        <v>161</v>
      </c>
      <c r="E202" s="261" t="s">
        <v>1</v>
      </c>
      <c r="F202" s="262" t="s">
        <v>264</v>
      </c>
      <c r="G202" s="259"/>
      <c r="H202" s="261" t="s">
        <v>1</v>
      </c>
      <c r="I202" s="263"/>
      <c r="J202" s="259"/>
      <c r="K202" s="259"/>
      <c r="L202" s="264"/>
      <c r="M202" s="265"/>
      <c r="N202" s="266"/>
      <c r="O202" s="266"/>
      <c r="P202" s="266"/>
      <c r="Q202" s="266"/>
      <c r="R202" s="266"/>
      <c r="S202" s="266"/>
      <c r="T202" s="26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8" t="s">
        <v>161</v>
      </c>
      <c r="AU202" s="268" t="s">
        <v>85</v>
      </c>
      <c r="AV202" s="13" t="s">
        <v>83</v>
      </c>
      <c r="AW202" s="13" t="s">
        <v>32</v>
      </c>
      <c r="AX202" s="13" t="s">
        <v>76</v>
      </c>
      <c r="AY202" s="268" t="s">
        <v>152</v>
      </c>
    </row>
    <row r="203" s="14" customFormat="1">
      <c r="A203" s="14"/>
      <c r="B203" s="269"/>
      <c r="C203" s="270"/>
      <c r="D203" s="260" t="s">
        <v>161</v>
      </c>
      <c r="E203" s="271" t="s">
        <v>1</v>
      </c>
      <c r="F203" s="272" t="s">
        <v>265</v>
      </c>
      <c r="G203" s="270"/>
      <c r="H203" s="273">
        <v>14</v>
      </c>
      <c r="I203" s="274"/>
      <c r="J203" s="270"/>
      <c r="K203" s="270"/>
      <c r="L203" s="275"/>
      <c r="M203" s="276"/>
      <c r="N203" s="277"/>
      <c r="O203" s="277"/>
      <c r="P203" s="277"/>
      <c r="Q203" s="277"/>
      <c r="R203" s="277"/>
      <c r="S203" s="277"/>
      <c r="T203" s="27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9" t="s">
        <v>161</v>
      </c>
      <c r="AU203" s="279" t="s">
        <v>85</v>
      </c>
      <c r="AV203" s="14" t="s">
        <v>85</v>
      </c>
      <c r="AW203" s="14" t="s">
        <v>32</v>
      </c>
      <c r="AX203" s="14" t="s">
        <v>76</v>
      </c>
      <c r="AY203" s="279" t="s">
        <v>152</v>
      </c>
    </row>
    <row r="204" s="15" customFormat="1">
      <c r="A204" s="15"/>
      <c r="B204" s="280"/>
      <c r="C204" s="281"/>
      <c r="D204" s="260" t="s">
        <v>161</v>
      </c>
      <c r="E204" s="282" t="s">
        <v>1</v>
      </c>
      <c r="F204" s="283" t="s">
        <v>165</v>
      </c>
      <c r="G204" s="281"/>
      <c r="H204" s="284">
        <v>14</v>
      </c>
      <c r="I204" s="285"/>
      <c r="J204" s="281"/>
      <c r="K204" s="281"/>
      <c r="L204" s="286"/>
      <c r="M204" s="287"/>
      <c r="N204" s="288"/>
      <c r="O204" s="288"/>
      <c r="P204" s="288"/>
      <c r="Q204" s="288"/>
      <c r="R204" s="288"/>
      <c r="S204" s="288"/>
      <c r="T204" s="28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90" t="s">
        <v>161</v>
      </c>
      <c r="AU204" s="290" t="s">
        <v>85</v>
      </c>
      <c r="AV204" s="15" t="s">
        <v>159</v>
      </c>
      <c r="AW204" s="15" t="s">
        <v>32</v>
      </c>
      <c r="AX204" s="15" t="s">
        <v>83</v>
      </c>
      <c r="AY204" s="290" t="s">
        <v>152</v>
      </c>
    </row>
    <row r="205" s="2" customFormat="1" ht="16.5" customHeight="1">
      <c r="A205" s="38"/>
      <c r="B205" s="39"/>
      <c r="C205" s="244" t="s">
        <v>266</v>
      </c>
      <c r="D205" s="244" t="s">
        <v>155</v>
      </c>
      <c r="E205" s="245" t="s">
        <v>267</v>
      </c>
      <c r="F205" s="246" t="s">
        <v>268</v>
      </c>
      <c r="G205" s="247" t="s">
        <v>256</v>
      </c>
      <c r="H205" s="248">
        <v>1</v>
      </c>
      <c r="I205" s="249"/>
      <c r="J205" s="250">
        <f>ROUND(I205*H205,2)</f>
        <v>0</v>
      </c>
      <c r="K205" s="251"/>
      <c r="L205" s="44"/>
      <c r="M205" s="252" t="s">
        <v>1</v>
      </c>
      <c r="N205" s="253" t="s">
        <v>41</v>
      </c>
      <c r="O205" s="91"/>
      <c r="P205" s="254">
        <f>O205*H205</f>
        <v>0</v>
      </c>
      <c r="Q205" s="254">
        <v>0.00038999999999999999</v>
      </c>
      <c r="R205" s="254">
        <f>Q205*H205</f>
        <v>0.00038999999999999999</v>
      </c>
      <c r="S205" s="254">
        <v>0.0034199999999999999</v>
      </c>
      <c r="T205" s="255">
        <f>S205*H205</f>
        <v>0.0034199999999999999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6" t="s">
        <v>249</v>
      </c>
      <c r="AT205" s="256" t="s">
        <v>155</v>
      </c>
      <c r="AU205" s="256" t="s">
        <v>85</v>
      </c>
      <c r="AY205" s="17" t="s">
        <v>152</v>
      </c>
      <c r="BE205" s="257">
        <f>IF(N205="základní",J205,0)</f>
        <v>0</v>
      </c>
      <c r="BF205" s="257">
        <f>IF(N205="snížená",J205,0)</f>
        <v>0</v>
      </c>
      <c r="BG205" s="257">
        <f>IF(N205="zákl. přenesená",J205,0)</f>
        <v>0</v>
      </c>
      <c r="BH205" s="257">
        <f>IF(N205="sníž. přenesená",J205,0)</f>
        <v>0</v>
      </c>
      <c r="BI205" s="257">
        <f>IF(N205="nulová",J205,0)</f>
        <v>0</v>
      </c>
      <c r="BJ205" s="17" t="s">
        <v>83</v>
      </c>
      <c r="BK205" s="257">
        <f>ROUND(I205*H205,2)</f>
        <v>0</v>
      </c>
      <c r="BL205" s="17" t="s">
        <v>249</v>
      </c>
      <c r="BM205" s="256" t="s">
        <v>269</v>
      </c>
    </row>
    <row r="206" s="13" customFormat="1">
      <c r="A206" s="13"/>
      <c r="B206" s="258"/>
      <c r="C206" s="259"/>
      <c r="D206" s="260" t="s">
        <v>161</v>
      </c>
      <c r="E206" s="261" t="s">
        <v>1</v>
      </c>
      <c r="F206" s="262" t="s">
        <v>264</v>
      </c>
      <c r="G206" s="259"/>
      <c r="H206" s="261" t="s">
        <v>1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161</v>
      </c>
      <c r="AU206" s="268" t="s">
        <v>85</v>
      </c>
      <c r="AV206" s="13" t="s">
        <v>83</v>
      </c>
      <c r="AW206" s="13" t="s">
        <v>32</v>
      </c>
      <c r="AX206" s="13" t="s">
        <v>76</v>
      </c>
      <c r="AY206" s="268" t="s">
        <v>152</v>
      </c>
    </row>
    <row r="207" s="14" customFormat="1">
      <c r="A207" s="14"/>
      <c r="B207" s="269"/>
      <c r="C207" s="270"/>
      <c r="D207" s="260" t="s">
        <v>161</v>
      </c>
      <c r="E207" s="271" t="s">
        <v>1</v>
      </c>
      <c r="F207" s="272" t="s">
        <v>270</v>
      </c>
      <c r="G207" s="270"/>
      <c r="H207" s="273">
        <v>1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9" t="s">
        <v>161</v>
      </c>
      <c r="AU207" s="279" t="s">
        <v>85</v>
      </c>
      <c r="AV207" s="14" t="s">
        <v>85</v>
      </c>
      <c r="AW207" s="14" t="s">
        <v>32</v>
      </c>
      <c r="AX207" s="14" t="s">
        <v>76</v>
      </c>
      <c r="AY207" s="279" t="s">
        <v>152</v>
      </c>
    </row>
    <row r="208" s="15" customFormat="1">
      <c r="A208" s="15"/>
      <c r="B208" s="280"/>
      <c r="C208" s="281"/>
      <c r="D208" s="260" t="s">
        <v>161</v>
      </c>
      <c r="E208" s="282" t="s">
        <v>1</v>
      </c>
      <c r="F208" s="283" t="s">
        <v>165</v>
      </c>
      <c r="G208" s="281"/>
      <c r="H208" s="284">
        <v>1</v>
      </c>
      <c r="I208" s="285"/>
      <c r="J208" s="281"/>
      <c r="K208" s="281"/>
      <c r="L208" s="286"/>
      <c r="M208" s="287"/>
      <c r="N208" s="288"/>
      <c r="O208" s="288"/>
      <c r="P208" s="288"/>
      <c r="Q208" s="288"/>
      <c r="R208" s="288"/>
      <c r="S208" s="288"/>
      <c r="T208" s="28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90" t="s">
        <v>161</v>
      </c>
      <c r="AU208" s="290" t="s">
        <v>85</v>
      </c>
      <c r="AV208" s="15" t="s">
        <v>159</v>
      </c>
      <c r="AW208" s="15" t="s">
        <v>32</v>
      </c>
      <c r="AX208" s="15" t="s">
        <v>83</v>
      </c>
      <c r="AY208" s="290" t="s">
        <v>152</v>
      </c>
    </row>
    <row r="209" s="2" customFormat="1" ht="16.5" customHeight="1">
      <c r="A209" s="38"/>
      <c r="B209" s="39"/>
      <c r="C209" s="244" t="s">
        <v>271</v>
      </c>
      <c r="D209" s="244" t="s">
        <v>155</v>
      </c>
      <c r="E209" s="245" t="s">
        <v>272</v>
      </c>
      <c r="F209" s="246" t="s">
        <v>273</v>
      </c>
      <c r="G209" s="247" t="s">
        <v>274</v>
      </c>
      <c r="H209" s="248">
        <v>1</v>
      </c>
      <c r="I209" s="249"/>
      <c r="J209" s="250">
        <f>ROUND(I209*H209,2)</f>
        <v>0</v>
      </c>
      <c r="K209" s="251"/>
      <c r="L209" s="44"/>
      <c r="M209" s="252" t="s">
        <v>1</v>
      </c>
      <c r="N209" s="253" t="s">
        <v>41</v>
      </c>
      <c r="O209" s="91"/>
      <c r="P209" s="254">
        <f>O209*H209</f>
        <v>0</v>
      </c>
      <c r="Q209" s="254">
        <v>0.00038999999999999999</v>
      </c>
      <c r="R209" s="254">
        <f>Q209*H209</f>
        <v>0.00038999999999999999</v>
      </c>
      <c r="S209" s="254">
        <v>0.0034199999999999999</v>
      </c>
      <c r="T209" s="255">
        <f>S209*H209</f>
        <v>0.0034199999999999999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6" t="s">
        <v>249</v>
      </c>
      <c r="AT209" s="256" t="s">
        <v>155</v>
      </c>
      <c r="AU209" s="256" t="s">
        <v>85</v>
      </c>
      <c r="AY209" s="17" t="s">
        <v>152</v>
      </c>
      <c r="BE209" s="257">
        <f>IF(N209="základní",J209,0)</f>
        <v>0</v>
      </c>
      <c r="BF209" s="257">
        <f>IF(N209="snížená",J209,0)</f>
        <v>0</v>
      </c>
      <c r="BG209" s="257">
        <f>IF(N209="zákl. přenesená",J209,0)</f>
        <v>0</v>
      </c>
      <c r="BH209" s="257">
        <f>IF(N209="sníž. přenesená",J209,0)</f>
        <v>0</v>
      </c>
      <c r="BI209" s="257">
        <f>IF(N209="nulová",J209,0)</f>
        <v>0</v>
      </c>
      <c r="BJ209" s="17" t="s">
        <v>83</v>
      </c>
      <c r="BK209" s="257">
        <f>ROUND(I209*H209,2)</f>
        <v>0</v>
      </c>
      <c r="BL209" s="17" t="s">
        <v>249</v>
      </c>
      <c r="BM209" s="256" t="s">
        <v>275</v>
      </c>
    </row>
    <row r="210" s="12" customFormat="1" ht="22.8" customHeight="1">
      <c r="A210" s="12"/>
      <c r="B210" s="228"/>
      <c r="C210" s="229"/>
      <c r="D210" s="230" t="s">
        <v>75</v>
      </c>
      <c r="E210" s="242" t="s">
        <v>276</v>
      </c>
      <c r="F210" s="242" t="s">
        <v>277</v>
      </c>
      <c r="G210" s="229"/>
      <c r="H210" s="229"/>
      <c r="I210" s="232"/>
      <c r="J210" s="243">
        <f>BK210</f>
        <v>0</v>
      </c>
      <c r="K210" s="229"/>
      <c r="L210" s="234"/>
      <c r="M210" s="235"/>
      <c r="N210" s="236"/>
      <c r="O210" s="236"/>
      <c r="P210" s="237">
        <f>SUM(P211:P222)</f>
        <v>0</v>
      </c>
      <c r="Q210" s="236"/>
      <c r="R210" s="237">
        <f>SUM(R211:R222)</f>
        <v>0</v>
      </c>
      <c r="S210" s="236"/>
      <c r="T210" s="238">
        <f>SUM(T211:T222)</f>
        <v>0.089800000000000005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9" t="s">
        <v>85</v>
      </c>
      <c r="AT210" s="240" t="s">
        <v>75</v>
      </c>
      <c r="AU210" s="240" t="s">
        <v>83</v>
      </c>
      <c r="AY210" s="239" t="s">
        <v>152</v>
      </c>
      <c r="BK210" s="241">
        <f>SUM(BK211:BK222)</f>
        <v>0</v>
      </c>
    </row>
    <row r="211" s="2" customFormat="1" ht="16.5" customHeight="1">
      <c r="A211" s="38"/>
      <c r="B211" s="39"/>
      <c r="C211" s="244" t="s">
        <v>7</v>
      </c>
      <c r="D211" s="244" t="s">
        <v>155</v>
      </c>
      <c r="E211" s="245" t="s">
        <v>278</v>
      </c>
      <c r="F211" s="246" t="s">
        <v>279</v>
      </c>
      <c r="G211" s="247" t="s">
        <v>280</v>
      </c>
      <c r="H211" s="248">
        <v>1</v>
      </c>
      <c r="I211" s="249"/>
      <c r="J211" s="250">
        <f>ROUND(I211*H211,2)</f>
        <v>0</v>
      </c>
      <c r="K211" s="251"/>
      <c r="L211" s="44"/>
      <c r="M211" s="252" t="s">
        <v>1</v>
      </c>
      <c r="N211" s="253" t="s">
        <v>41</v>
      </c>
      <c r="O211" s="91"/>
      <c r="P211" s="254">
        <f>O211*H211</f>
        <v>0</v>
      </c>
      <c r="Q211" s="254">
        <v>0</v>
      </c>
      <c r="R211" s="254">
        <f>Q211*H211</f>
        <v>0</v>
      </c>
      <c r="S211" s="254">
        <v>0.01933</v>
      </c>
      <c r="T211" s="255">
        <f>S211*H211</f>
        <v>0.01933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6" t="s">
        <v>249</v>
      </c>
      <c r="AT211" s="256" t="s">
        <v>155</v>
      </c>
      <c r="AU211" s="256" t="s">
        <v>85</v>
      </c>
      <c r="AY211" s="17" t="s">
        <v>152</v>
      </c>
      <c r="BE211" s="257">
        <f>IF(N211="základní",J211,0)</f>
        <v>0</v>
      </c>
      <c r="BF211" s="257">
        <f>IF(N211="snížená",J211,0)</f>
        <v>0</v>
      </c>
      <c r="BG211" s="257">
        <f>IF(N211="zákl. přenesená",J211,0)</f>
        <v>0</v>
      </c>
      <c r="BH211" s="257">
        <f>IF(N211="sníž. přenesená",J211,0)</f>
        <v>0</v>
      </c>
      <c r="BI211" s="257">
        <f>IF(N211="nulová",J211,0)</f>
        <v>0</v>
      </c>
      <c r="BJ211" s="17" t="s">
        <v>83</v>
      </c>
      <c r="BK211" s="257">
        <f>ROUND(I211*H211,2)</f>
        <v>0</v>
      </c>
      <c r="BL211" s="17" t="s">
        <v>249</v>
      </c>
      <c r="BM211" s="256" t="s">
        <v>281</v>
      </c>
    </row>
    <row r="212" s="2" customFormat="1" ht="16.5" customHeight="1">
      <c r="A212" s="38"/>
      <c r="B212" s="39"/>
      <c r="C212" s="244" t="s">
        <v>282</v>
      </c>
      <c r="D212" s="244" t="s">
        <v>155</v>
      </c>
      <c r="E212" s="245" t="s">
        <v>283</v>
      </c>
      <c r="F212" s="246" t="s">
        <v>284</v>
      </c>
      <c r="G212" s="247" t="s">
        <v>280</v>
      </c>
      <c r="H212" s="248">
        <v>1</v>
      </c>
      <c r="I212" s="249"/>
      <c r="J212" s="250">
        <f>ROUND(I212*H212,2)</f>
        <v>0</v>
      </c>
      <c r="K212" s="251"/>
      <c r="L212" s="44"/>
      <c r="M212" s="252" t="s">
        <v>1</v>
      </c>
      <c r="N212" s="253" t="s">
        <v>41</v>
      </c>
      <c r="O212" s="91"/>
      <c r="P212" s="254">
        <f>O212*H212</f>
        <v>0</v>
      </c>
      <c r="Q212" s="254">
        <v>0</v>
      </c>
      <c r="R212" s="254">
        <f>Q212*H212</f>
        <v>0</v>
      </c>
      <c r="S212" s="254">
        <v>0.019460000000000002</v>
      </c>
      <c r="T212" s="255">
        <f>S212*H212</f>
        <v>0.019460000000000002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6" t="s">
        <v>249</v>
      </c>
      <c r="AT212" s="256" t="s">
        <v>155</v>
      </c>
      <c r="AU212" s="256" t="s">
        <v>85</v>
      </c>
      <c r="AY212" s="17" t="s">
        <v>152</v>
      </c>
      <c r="BE212" s="257">
        <f>IF(N212="základní",J212,0)</f>
        <v>0</v>
      </c>
      <c r="BF212" s="257">
        <f>IF(N212="snížená",J212,0)</f>
        <v>0</v>
      </c>
      <c r="BG212" s="257">
        <f>IF(N212="zákl. přenesená",J212,0)</f>
        <v>0</v>
      </c>
      <c r="BH212" s="257">
        <f>IF(N212="sníž. přenesená",J212,0)</f>
        <v>0</v>
      </c>
      <c r="BI212" s="257">
        <f>IF(N212="nulová",J212,0)</f>
        <v>0</v>
      </c>
      <c r="BJ212" s="17" t="s">
        <v>83</v>
      </c>
      <c r="BK212" s="257">
        <f>ROUND(I212*H212,2)</f>
        <v>0</v>
      </c>
      <c r="BL212" s="17" t="s">
        <v>249</v>
      </c>
      <c r="BM212" s="256" t="s">
        <v>285</v>
      </c>
    </row>
    <row r="213" s="2" customFormat="1" ht="16.5" customHeight="1">
      <c r="A213" s="38"/>
      <c r="B213" s="39"/>
      <c r="C213" s="244" t="s">
        <v>286</v>
      </c>
      <c r="D213" s="244" t="s">
        <v>155</v>
      </c>
      <c r="E213" s="245" t="s">
        <v>287</v>
      </c>
      <c r="F213" s="246" t="s">
        <v>288</v>
      </c>
      <c r="G213" s="247" t="s">
        <v>280</v>
      </c>
      <c r="H213" s="248">
        <v>1</v>
      </c>
      <c r="I213" s="249"/>
      <c r="J213" s="250">
        <f>ROUND(I213*H213,2)</f>
        <v>0</v>
      </c>
      <c r="K213" s="251"/>
      <c r="L213" s="44"/>
      <c r="M213" s="252" t="s">
        <v>1</v>
      </c>
      <c r="N213" s="253" t="s">
        <v>41</v>
      </c>
      <c r="O213" s="91"/>
      <c r="P213" s="254">
        <f>O213*H213</f>
        <v>0</v>
      </c>
      <c r="Q213" s="254">
        <v>0</v>
      </c>
      <c r="R213" s="254">
        <f>Q213*H213</f>
        <v>0</v>
      </c>
      <c r="S213" s="254">
        <v>0.032899999999999999</v>
      </c>
      <c r="T213" s="255">
        <f>S213*H213</f>
        <v>0.032899999999999999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6" t="s">
        <v>249</v>
      </c>
      <c r="AT213" s="256" t="s">
        <v>155</v>
      </c>
      <c r="AU213" s="256" t="s">
        <v>85</v>
      </c>
      <c r="AY213" s="17" t="s">
        <v>152</v>
      </c>
      <c r="BE213" s="257">
        <f>IF(N213="základní",J213,0)</f>
        <v>0</v>
      </c>
      <c r="BF213" s="257">
        <f>IF(N213="snížená",J213,0)</f>
        <v>0</v>
      </c>
      <c r="BG213" s="257">
        <f>IF(N213="zákl. přenesená",J213,0)</f>
        <v>0</v>
      </c>
      <c r="BH213" s="257">
        <f>IF(N213="sníž. přenesená",J213,0)</f>
        <v>0</v>
      </c>
      <c r="BI213" s="257">
        <f>IF(N213="nulová",J213,0)</f>
        <v>0</v>
      </c>
      <c r="BJ213" s="17" t="s">
        <v>83</v>
      </c>
      <c r="BK213" s="257">
        <f>ROUND(I213*H213,2)</f>
        <v>0</v>
      </c>
      <c r="BL213" s="17" t="s">
        <v>249</v>
      </c>
      <c r="BM213" s="256" t="s">
        <v>289</v>
      </c>
    </row>
    <row r="214" s="2" customFormat="1" ht="21.75" customHeight="1">
      <c r="A214" s="38"/>
      <c r="B214" s="39"/>
      <c r="C214" s="244" t="s">
        <v>290</v>
      </c>
      <c r="D214" s="244" t="s">
        <v>155</v>
      </c>
      <c r="E214" s="245" t="s">
        <v>291</v>
      </c>
      <c r="F214" s="246" t="s">
        <v>292</v>
      </c>
      <c r="G214" s="247" t="s">
        <v>280</v>
      </c>
      <c r="H214" s="248">
        <v>1</v>
      </c>
      <c r="I214" s="249"/>
      <c r="J214" s="250">
        <f>ROUND(I214*H214,2)</f>
        <v>0</v>
      </c>
      <c r="K214" s="251"/>
      <c r="L214" s="44"/>
      <c r="M214" s="252" t="s">
        <v>1</v>
      </c>
      <c r="N214" s="253" t="s">
        <v>41</v>
      </c>
      <c r="O214" s="91"/>
      <c r="P214" s="254">
        <f>O214*H214</f>
        <v>0</v>
      </c>
      <c r="Q214" s="254">
        <v>0</v>
      </c>
      <c r="R214" s="254">
        <f>Q214*H214</f>
        <v>0</v>
      </c>
      <c r="S214" s="254">
        <v>0.010880000000000001</v>
      </c>
      <c r="T214" s="255">
        <f>S214*H214</f>
        <v>0.010880000000000001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6" t="s">
        <v>249</v>
      </c>
      <c r="AT214" s="256" t="s">
        <v>155</v>
      </c>
      <c r="AU214" s="256" t="s">
        <v>85</v>
      </c>
      <c r="AY214" s="17" t="s">
        <v>152</v>
      </c>
      <c r="BE214" s="257">
        <f>IF(N214="základní",J214,0)</f>
        <v>0</v>
      </c>
      <c r="BF214" s="257">
        <f>IF(N214="snížená",J214,0)</f>
        <v>0</v>
      </c>
      <c r="BG214" s="257">
        <f>IF(N214="zákl. přenesená",J214,0)</f>
        <v>0</v>
      </c>
      <c r="BH214" s="257">
        <f>IF(N214="sníž. přenesená",J214,0)</f>
        <v>0</v>
      </c>
      <c r="BI214" s="257">
        <f>IF(N214="nulová",J214,0)</f>
        <v>0</v>
      </c>
      <c r="BJ214" s="17" t="s">
        <v>83</v>
      </c>
      <c r="BK214" s="257">
        <f>ROUND(I214*H214,2)</f>
        <v>0</v>
      </c>
      <c r="BL214" s="17" t="s">
        <v>249</v>
      </c>
      <c r="BM214" s="256" t="s">
        <v>293</v>
      </c>
    </row>
    <row r="215" s="13" customFormat="1">
      <c r="A215" s="13"/>
      <c r="B215" s="258"/>
      <c r="C215" s="259"/>
      <c r="D215" s="260" t="s">
        <v>161</v>
      </c>
      <c r="E215" s="261" t="s">
        <v>1</v>
      </c>
      <c r="F215" s="262" t="s">
        <v>162</v>
      </c>
      <c r="G215" s="259"/>
      <c r="H215" s="261" t="s">
        <v>1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8" t="s">
        <v>161</v>
      </c>
      <c r="AU215" s="268" t="s">
        <v>85</v>
      </c>
      <c r="AV215" s="13" t="s">
        <v>83</v>
      </c>
      <c r="AW215" s="13" t="s">
        <v>32</v>
      </c>
      <c r="AX215" s="13" t="s">
        <v>76</v>
      </c>
      <c r="AY215" s="268" t="s">
        <v>152</v>
      </c>
    </row>
    <row r="216" s="14" customFormat="1">
      <c r="A216" s="14"/>
      <c r="B216" s="269"/>
      <c r="C216" s="270"/>
      <c r="D216" s="260" t="s">
        <v>161</v>
      </c>
      <c r="E216" s="271" t="s">
        <v>1</v>
      </c>
      <c r="F216" s="272" t="s">
        <v>294</v>
      </c>
      <c r="G216" s="270"/>
      <c r="H216" s="273">
        <v>1</v>
      </c>
      <c r="I216" s="274"/>
      <c r="J216" s="270"/>
      <c r="K216" s="270"/>
      <c r="L216" s="275"/>
      <c r="M216" s="276"/>
      <c r="N216" s="277"/>
      <c r="O216" s="277"/>
      <c r="P216" s="277"/>
      <c r="Q216" s="277"/>
      <c r="R216" s="277"/>
      <c r="S216" s="277"/>
      <c r="T216" s="27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9" t="s">
        <v>161</v>
      </c>
      <c r="AU216" s="279" t="s">
        <v>85</v>
      </c>
      <c r="AV216" s="14" t="s">
        <v>85</v>
      </c>
      <c r="AW216" s="14" t="s">
        <v>32</v>
      </c>
      <c r="AX216" s="14" t="s">
        <v>76</v>
      </c>
      <c r="AY216" s="279" t="s">
        <v>152</v>
      </c>
    </row>
    <row r="217" s="15" customFormat="1">
      <c r="A217" s="15"/>
      <c r="B217" s="280"/>
      <c r="C217" s="281"/>
      <c r="D217" s="260" t="s">
        <v>161</v>
      </c>
      <c r="E217" s="282" t="s">
        <v>1</v>
      </c>
      <c r="F217" s="283" t="s">
        <v>165</v>
      </c>
      <c r="G217" s="281"/>
      <c r="H217" s="284">
        <v>1</v>
      </c>
      <c r="I217" s="285"/>
      <c r="J217" s="281"/>
      <c r="K217" s="281"/>
      <c r="L217" s="286"/>
      <c r="M217" s="287"/>
      <c r="N217" s="288"/>
      <c r="O217" s="288"/>
      <c r="P217" s="288"/>
      <c r="Q217" s="288"/>
      <c r="R217" s="288"/>
      <c r="S217" s="288"/>
      <c r="T217" s="28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90" t="s">
        <v>161</v>
      </c>
      <c r="AU217" s="290" t="s">
        <v>85</v>
      </c>
      <c r="AV217" s="15" t="s">
        <v>159</v>
      </c>
      <c r="AW217" s="15" t="s">
        <v>32</v>
      </c>
      <c r="AX217" s="15" t="s">
        <v>83</v>
      </c>
      <c r="AY217" s="290" t="s">
        <v>152</v>
      </c>
    </row>
    <row r="218" s="2" customFormat="1" ht="16.5" customHeight="1">
      <c r="A218" s="38"/>
      <c r="B218" s="39"/>
      <c r="C218" s="244" t="s">
        <v>295</v>
      </c>
      <c r="D218" s="244" t="s">
        <v>155</v>
      </c>
      <c r="E218" s="245" t="s">
        <v>296</v>
      </c>
      <c r="F218" s="246" t="s">
        <v>297</v>
      </c>
      <c r="G218" s="247" t="s">
        <v>280</v>
      </c>
      <c r="H218" s="248">
        <v>3</v>
      </c>
      <c r="I218" s="249"/>
      <c r="J218" s="250">
        <f>ROUND(I218*H218,2)</f>
        <v>0</v>
      </c>
      <c r="K218" s="251"/>
      <c r="L218" s="44"/>
      <c r="M218" s="252" t="s">
        <v>1</v>
      </c>
      <c r="N218" s="253" t="s">
        <v>41</v>
      </c>
      <c r="O218" s="91"/>
      <c r="P218" s="254">
        <f>O218*H218</f>
        <v>0</v>
      </c>
      <c r="Q218" s="254">
        <v>0</v>
      </c>
      <c r="R218" s="254">
        <f>Q218*H218</f>
        <v>0</v>
      </c>
      <c r="S218" s="254">
        <v>0.00156</v>
      </c>
      <c r="T218" s="255">
        <f>S218*H218</f>
        <v>0.0046800000000000001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6" t="s">
        <v>249</v>
      </c>
      <c r="AT218" s="256" t="s">
        <v>155</v>
      </c>
      <c r="AU218" s="256" t="s">
        <v>85</v>
      </c>
      <c r="AY218" s="17" t="s">
        <v>152</v>
      </c>
      <c r="BE218" s="257">
        <f>IF(N218="základní",J218,0)</f>
        <v>0</v>
      </c>
      <c r="BF218" s="257">
        <f>IF(N218="snížená",J218,0)</f>
        <v>0</v>
      </c>
      <c r="BG218" s="257">
        <f>IF(N218="zákl. přenesená",J218,0)</f>
        <v>0</v>
      </c>
      <c r="BH218" s="257">
        <f>IF(N218="sníž. přenesená",J218,0)</f>
        <v>0</v>
      </c>
      <c r="BI218" s="257">
        <f>IF(N218="nulová",J218,0)</f>
        <v>0</v>
      </c>
      <c r="BJ218" s="17" t="s">
        <v>83</v>
      </c>
      <c r="BK218" s="257">
        <f>ROUND(I218*H218,2)</f>
        <v>0</v>
      </c>
      <c r="BL218" s="17" t="s">
        <v>249</v>
      </c>
      <c r="BM218" s="256" t="s">
        <v>298</v>
      </c>
    </row>
    <row r="219" s="2" customFormat="1" ht="16.5" customHeight="1">
      <c r="A219" s="38"/>
      <c r="B219" s="39"/>
      <c r="C219" s="244" t="s">
        <v>299</v>
      </c>
      <c r="D219" s="244" t="s">
        <v>155</v>
      </c>
      <c r="E219" s="245" t="s">
        <v>300</v>
      </c>
      <c r="F219" s="246" t="s">
        <v>301</v>
      </c>
      <c r="G219" s="247" t="s">
        <v>256</v>
      </c>
      <c r="H219" s="248">
        <v>3</v>
      </c>
      <c r="I219" s="249"/>
      <c r="J219" s="250">
        <f>ROUND(I219*H219,2)</f>
        <v>0</v>
      </c>
      <c r="K219" s="251"/>
      <c r="L219" s="44"/>
      <c r="M219" s="252" t="s">
        <v>1</v>
      </c>
      <c r="N219" s="253" t="s">
        <v>41</v>
      </c>
      <c r="O219" s="91"/>
      <c r="P219" s="254">
        <f>O219*H219</f>
        <v>0</v>
      </c>
      <c r="Q219" s="254">
        <v>0</v>
      </c>
      <c r="R219" s="254">
        <f>Q219*H219</f>
        <v>0</v>
      </c>
      <c r="S219" s="254">
        <v>0.00084999999999999995</v>
      </c>
      <c r="T219" s="255">
        <f>S219*H219</f>
        <v>0.0025499999999999997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6" t="s">
        <v>249</v>
      </c>
      <c r="AT219" s="256" t="s">
        <v>155</v>
      </c>
      <c r="AU219" s="256" t="s">
        <v>85</v>
      </c>
      <c r="AY219" s="17" t="s">
        <v>152</v>
      </c>
      <c r="BE219" s="257">
        <f>IF(N219="základní",J219,0)</f>
        <v>0</v>
      </c>
      <c r="BF219" s="257">
        <f>IF(N219="snížená",J219,0)</f>
        <v>0</v>
      </c>
      <c r="BG219" s="257">
        <f>IF(N219="zákl. přenesená",J219,0)</f>
        <v>0</v>
      </c>
      <c r="BH219" s="257">
        <f>IF(N219="sníž. přenesená",J219,0)</f>
        <v>0</v>
      </c>
      <c r="BI219" s="257">
        <f>IF(N219="nulová",J219,0)</f>
        <v>0</v>
      </c>
      <c r="BJ219" s="17" t="s">
        <v>83</v>
      </c>
      <c r="BK219" s="257">
        <f>ROUND(I219*H219,2)</f>
        <v>0</v>
      </c>
      <c r="BL219" s="17" t="s">
        <v>249</v>
      </c>
      <c r="BM219" s="256" t="s">
        <v>302</v>
      </c>
    </row>
    <row r="220" s="13" customFormat="1">
      <c r="A220" s="13"/>
      <c r="B220" s="258"/>
      <c r="C220" s="259"/>
      <c r="D220" s="260" t="s">
        <v>161</v>
      </c>
      <c r="E220" s="261" t="s">
        <v>1</v>
      </c>
      <c r="F220" s="262" t="s">
        <v>303</v>
      </c>
      <c r="G220" s="259"/>
      <c r="H220" s="261" t="s">
        <v>1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8" t="s">
        <v>161</v>
      </c>
      <c r="AU220" s="268" t="s">
        <v>85</v>
      </c>
      <c r="AV220" s="13" t="s">
        <v>83</v>
      </c>
      <c r="AW220" s="13" t="s">
        <v>32</v>
      </c>
      <c r="AX220" s="13" t="s">
        <v>76</v>
      </c>
      <c r="AY220" s="268" t="s">
        <v>152</v>
      </c>
    </row>
    <row r="221" s="14" customFormat="1">
      <c r="A221" s="14"/>
      <c r="B221" s="269"/>
      <c r="C221" s="270"/>
      <c r="D221" s="260" t="s">
        <v>161</v>
      </c>
      <c r="E221" s="271" t="s">
        <v>1</v>
      </c>
      <c r="F221" s="272" t="s">
        <v>304</v>
      </c>
      <c r="G221" s="270"/>
      <c r="H221" s="273">
        <v>3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9" t="s">
        <v>161</v>
      </c>
      <c r="AU221" s="279" t="s">
        <v>85</v>
      </c>
      <c r="AV221" s="14" t="s">
        <v>85</v>
      </c>
      <c r="AW221" s="14" t="s">
        <v>32</v>
      </c>
      <c r="AX221" s="14" t="s">
        <v>76</v>
      </c>
      <c r="AY221" s="279" t="s">
        <v>152</v>
      </c>
    </row>
    <row r="222" s="15" customFormat="1">
      <c r="A222" s="15"/>
      <c r="B222" s="280"/>
      <c r="C222" s="281"/>
      <c r="D222" s="260" t="s">
        <v>161</v>
      </c>
      <c r="E222" s="282" t="s">
        <v>1</v>
      </c>
      <c r="F222" s="283" t="s">
        <v>165</v>
      </c>
      <c r="G222" s="281"/>
      <c r="H222" s="284">
        <v>3</v>
      </c>
      <c r="I222" s="285"/>
      <c r="J222" s="281"/>
      <c r="K222" s="281"/>
      <c r="L222" s="286"/>
      <c r="M222" s="287"/>
      <c r="N222" s="288"/>
      <c r="O222" s="288"/>
      <c r="P222" s="288"/>
      <c r="Q222" s="288"/>
      <c r="R222" s="288"/>
      <c r="S222" s="288"/>
      <c r="T222" s="28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90" t="s">
        <v>161</v>
      </c>
      <c r="AU222" s="290" t="s">
        <v>85</v>
      </c>
      <c r="AV222" s="15" t="s">
        <v>159</v>
      </c>
      <c r="AW222" s="15" t="s">
        <v>32</v>
      </c>
      <c r="AX222" s="15" t="s">
        <v>83</v>
      </c>
      <c r="AY222" s="290" t="s">
        <v>152</v>
      </c>
    </row>
    <row r="223" s="12" customFormat="1" ht="22.8" customHeight="1">
      <c r="A223" s="12"/>
      <c r="B223" s="228"/>
      <c r="C223" s="229"/>
      <c r="D223" s="230" t="s">
        <v>75</v>
      </c>
      <c r="E223" s="242" t="s">
        <v>305</v>
      </c>
      <c r="F223" s="242" t="s">
        <v>306</v>
      </c>
      <c r="G223" s="229"/>
      <c r="H223" s="229"/>
      <c r="I223" s="232"/>
      <c r="J223" s="243">
        <f>BK223</f>
        <v>0</v>
      </c>
      <c r="K223" s="229"/>
      <c r="L223" s="234"/>
      <c r="M223" s="235"/>
      <c r="N223" s="236"/>
      <c r="O223" s="236"/>
      <c r="P223" s="237">
        <f>SUM(P224:P230)</f>
        <v>0</v>
      </c>
      <c r="Q223" s="236"/>
      <c r="R223" s="237">
        <f>SUM(R224:R230)</f>
        <v>0</v>
      </c>
      <c r="S223" s="236"/>
      <c r="T223" s="238">
        <f>SUM(T224:T230)</f>
        <v>0.92708599999999997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9" t="s">
        <v>85</v>
      </c>
      <c r="AT223" s="240" t="s">
        <v>75</v>
      </c>
      <c r="AU223" s="240" t="s">
        <v>83</v>
      </c>
      <c r="AY223" s="239" t="s">
        <v>152</v>
      </c>
      <c r="BK223" s="241">
        <f>SUM(BK224:BK230)</f>
        <v>0</v>
      </c>
    </row>
    <row r="224" s="2" customFormat="1" ht="21.75" customHeight="1">
      <c r="A224" s="38"/>
      <c r="B224" s="39"/>
      <c r="C224" s="244" t="s">
        <v>307</v>
      </c>
      <c r="D224" s="244" t="s">
        <v>155</v>
      </c>
      <c r="E224" s="245" t="s">
        <v>308</v>
      </c>
      <c r="F224" s="246" t="s">
        <v>309</v>
      </c>
      <c r="G224" s="247" t="s">
        <v>158</v>
      </c>
      <c r="H224" s="248">
        <v>58.899999999999999</v>
      </c>
      <c r="I224" s="249"/>
      <c r="J224" s="250">
        <f>ROUND(I224*H224,2)</f>
        <v>0</v>
      </c>
      <c r="K224" s="251"/>
      <c r="L224" s="44"/>
      <c r="M224" s="252" t="s">
        <v>1</v>
      </c>
      <c r="N224" s="253" t="s">
        <v>41</v>
      </c>
      <c r="O224" s="91"/>
      <c r="P224" s="254">
        <f>O224*H224</f>
        <v>0</v>
      </c>
      <c r="Q224" s="254">
        <v>0</v>
      </c>
      <c r="R224" s="254">
        <f>Q224*H224</f>
        <v>0</v>
      </c>
      <c r="S224" s="254">
        <v>0.015740000000000001</v>
      </c>
      <c r="T224" s="255">
        <f>S224*H224</f>
        <v>0.92708599999999997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6" t="s">
        <v>249</v>
      </c>
      <c r="AT224" s="256" t="s">
        <v>155</v>
      </c>
      <c r="AU224" s="256" t="s">
        <v>85</v>
      </c>
      <c r="AY224" s="17" t="s">
        <v>152</v>
      </c>
      <c r="BE224" s="257">
        <f>IF(N224="základní",J224,0)</f>
        <v>0</v>
      </c>
      <c r="BF224" s="257">
        <f>IF(N224="snížená",J224,0)</f>
        <v>0</v>
      </c>
      <c r="BG224" s="257">
        <f>IF(N224="zákl. přenesená",J224,0)</f>
        <v>0</v>
      </c>
      <c r="BH224" s="257">
        <f>IF(N224="sníž. přenesená",J224,0)</f>
        <v>0</v>
      </c>
      <c r="BI224" s="257">
        <f>IF(N224="nulová",J224,0)</f>
        <v>0</v>
      </c>
      <c r="BJ224" s="17" t="s">
        <v>83</v>
      </c>
      <c r="BK224" s="257">
        <f>ROUND(I224*H224,2)</f>
        <v>0</v>
      </c>
      <c r="BL224" s="17" t="s">
        <v>249</v>
      </c>
      <c r="BM224" s="256" t="s">
        <v>310</v>
      </c>
    </row>
    <row r="225" s="13" customFormat="1">
      <c r="A225" s="13"/>
      <c r="B225" s="258"/>
      <c r="C225" s="259"/>
      <c r="D225" s="260" t="s">
        <v>161</v>
      </c>
      <c r="E225" s="261" t="s">
        <v>1</v>
      </c>
      <c r="F225" s="262" t="s">
        <v>162</v>
      </c>
      <c r="G225" s="259"/>
      <c r="H225" s="261" t="s">
        <v>1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8" t="s">
        <v>161</v>
      </c>
      <c r="AU225" s="268" t="s">
        <v>85</v>
      </c>
      <c r="AV225" s="13" t="s">
        <v>83</v>
      </c>
      <c r="AW225" s="13" t="s">
        <v>32</v>
      </c>
      <c r="AX225" s="13" t="s">
        <v>76</v>
      </c>
      <c r="AY225" s="268" t="s">
        <v>152</v>
      </c>
    </row>
    <row r="226" s="14" customFormat="1">
      <c r="A226" s="14"/>
      <c r="B226" s="269"/>
      <c r="C226" s="270"/>
      <c r="D226" s="260" t="s">
        <v>161</v>
      </c>
      <c r="E226" s="271" t="s">
        <v>1</v>
      </c>
      <c r="F226" s="272" t="s">
        <v>311</v>
      </c>
      <c r="G226" s="270"/>
      <c r="H226" s="273">
        <v>15.199999999999999</v>
      </c>
      <c r="I226" s="274"/>
      <c r="J226" s="270"/>
      <c r="K226" s="270"/>
      <c r="L226" s="275"/>
      <c r="M226" s="276"/>
      <c r="N226" s="277"/>
      <c r="O226" s="277"/>
      <c r="P226" s="277"/>
      <c r="Q226" s="277"/>
      <c r="R226" s="277"/>
      <c r="S226" s="277"/>
      <c r="T226" s="27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9" t="s">
        <v>161</v>
      </c>
      <c r="AU226" s="279" t="s">
        <v>85</v>
      </c>
      <c r="AV226" s="14" t="s">
        <v>85</v>
      </c>
      <c r="AW226" s="14" t="s">
        <v>32</v>
      </c>
      <c r="AX226" s="14" t="s">
        <v>76</v>
      </c>
      <c r="AY226" s="279" t="s">
        <v>152</v>
      </c>
    </row>
    <row r="227" s="14" customFormat="1">
      <c r="A227" s="14"/>
      <c r="B227" s="269"/>
      <c r="C227" s="270"/>
      <c r="D227" s="260" t="s">
        <v>161</v>
      </c>
      <c r="E227" s="271" t="s">
        <v>1</v>
      </c>
      <c r="F227" s="272" t="s">
        <v>312</v>
      </c>
      <c r="G227" s="270"/>
      <c r="H227" s="273">
        <v>14.6</v>
      </c>
      <c r="I227" s="274"/>
      <c r="J227" s="270"/>
      <c r="K227" s="270"/>
      <c r="L227" s="275"/>
      <c r="M227" s="276"/>
      <c r="N227" s="277"/>
      <c r="O227" s="277"/>
      <c r="P227" s="277"/>
      <c r="Q227" s="277"/>
      <c r="R227" s="277"/>
      <c r="S227" s="277"/>
      <c r="T227" s="27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9" t="s">
        <v>161</v>
      </c>
      <c r="AU227" s="279" t="s">
        <v>85</v>
      </c>
      <c r="AV227" s="14" t="s">
        <v>85</v>
      </c>
      <c r="AW227" s="14" t="s">
        <v>32</v>
      </c>
      <c r="AX227" s="14" t="s">
        <v>76</v>
      </c>
      <c r="AY227" s="279" t="s">
        <v>152</v>
      </c>
    </row>
    <row r="228" s="14" customFormat="1">
      <c r="A228" s="14"/>
      <c r="B228" s="269"/>
      <c r="C228" s="270"/>
      <c r="D228" s="260" t="s">
        <v>161</v>
      </c>
      <c r="E228" s="271" t="s">
        <v>1</v>
      </c>
      <c r="F228" s="272" t="s">
        <v>313</v>
      </c>
      <c r="G228" s="270"/>
      <c r="H228" s="273">
        <v>17.699999999999999</v>
      </c>
      <c r="I228" s="274"/>
      <c r="J228" s="270"/>
      <c r="K228" s="270"/>
      <c r="L228" s="275"/>
      <c r="M228" s="276"/>
      <c r="N228" s="277"/>
      <c r="O228" s="277"/>
      <c r="P228" s="277"/>
      <c r="Q228" s="277"/>
      <c r="R228" s="277"/>
      <c r="S228" s="277"/>
      <c r="T228" s="27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9" t="s">
        <v>161</v>
      </c>
      <c r="AU228" s="279" t="s">
        <v>85</v>
      </c>
      <c r="AV228" s="14" t="s">
        <v>85</v>
      </c>
      <c r="AW228" s="14" t="s">
        <v>32</v>
      </c>
      <c r="AX228" s="14" t="s">
        <v>76</v>
      </c>
      <c r="AY228" s="279" t="s">
        <v>152</v>
      </c>
    </row>
    <row r="229" s="14" customFormat="1">
      <c r="A229" s="14"/>
      <c r="B229" s="269"/>
      <c r="C229" s="270"/>
      <c r="D229" s="260" t="s">
        <v>161</v>
      </c>
      <c r="E229" s="271" t="s">
        <v>1</v>
      </c>
      <c r="F229" s="272" t="s">
        <v>314</v>
      </c>
      <c r="G229" s="270"/>
      <c r="H229" s="273">
        <v>11.4</v>
      </c>
      <c r="I229" s="274"/>
      <c r="J229" s="270"/>
      <c r="K229" s="270"/>
      <c r="L229" s="275"/>
      <c r="M229" s="276"/>
      <c r="N229" s="277"/>
      <c r="O229" s="277"/>
      <c r="P229" s="277"/>
      <c r="Q229" s="277"/>
      <c r="R229" s="277"/>
      <c r="S229" s="277"/>
      <c r="T229" s="27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9" t="s">
        <v>161</v>
      </c>
      <c r="AU229" s="279" t="s">
        <v>85</v>
      </c>
      <c r="AV229" s="14" t="s">
        <v>85</v>
      </c>
      <c r="AW229" s="14" t="s">
        <v>32</v>
      </c>
      <c r="AX229" s="14" t="s">
        <v>76</v>
      </c>
      <c r="AY229" s="279" t="s">
        <v>152</v>
      </c>
    </row>
    <row r="230" s="15" customFormat="1">
      <c r="A230" s="15"/>
      <c r="B230" s="280"/>
      <c r="C230" s="281"/>
      <c r="D230" s="260" t="s">
        <v>161</v>
      </c>
      <c r="E230" s="282" t="s">
        <v>1</v>
      </c>
      <c r="F230" s="283" t="s">
        <v>165</v>
      </c>
      <c r="G230" s="281"/>
      <c r="H230" s="284">
        <v>58.899999999999999</v>
      </c>
      <c r="I230" s="285"/>
      <c r="J230" s="281"/>
      <c r="K230" s="281"/>
      <c r="L230" s="286"/>
      <c r="M230" s="287"/>
      <c r="N230" s="288"/>
      <c r="O230" s="288"/>
      <c r="P230" s="288"/>
      <c r="Q230" s="288"/>
      <c r="R230" s="288"/>
      <c r="S230" s="288"/>
      <c r="T230" s="28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90" t="s">
        <v>161</v>
      </c>
      <c r="AU230" s="290" t="s">
        <v>85</v>
      </c>
      <c r="AV230" s="15" t="s">
        <v>159</v>
      </c>
      <c r="AW230" s="15" t="s">
        <v>32</v>
      </c>
      <c r="AX230" s="15" t="s">
        <v>83</v>
      </c>
      <c r="AY230" s="290" t="s">
        <v>152</v>
      </c>
    </row>
    <row r="231" s="12" customFormat="1" ht="22.8" customHeight="1">
      <c r="A231" s="12"/>
      <c r="B231" s="228"/>
      <c r="C231" s="229"/>
      <c r="D231" s="230" t="s">
        <v>75</v>
      </c>
      <c r="E231" s="242" t="s">
        <v>315</v>
      </c>
      <c r="F231" s="242" t="s">
        <v>316</v>
      </c>
      <c r="G231" s="229"/>
      <c r="H231" s="229"/>
      <c r="I231" s="232"/>
      <c r="J231" s="243">
        <f>BK231</f>
        <v>0</v>
      </c>
      <c r="K231" s="229"/>
      <c r="L231" s="234"/>
      <c r="M231" s="235"/>
      <c r="N231" s="236"/>
      <c r="O231" s="236"/>
      <c r="P231" s="237">
        <f>SUM(P232:P236)</f>
        <v>0</v>
      </c>
      <c r="Q231" s="236"/>
      <c r="R231" s="237">
        <f>SUM(R232:R236)</f>
        <v>0</v>
      </c>
      <c r="S231" s="236"/>
      <c r="T231" s="238">
        <f>SUM(T232:T236)</f>
        <v>1.7728691000000001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9" t="s">
        <v>85</v>
      </c>
      <c r="AT231" s="240" t="s">
        <v>75</v>
      </c>
      <c r="AU231" s="240" t="s">
        <v>83</v>
      </c>
      <c r="AY231" s="239" t="s">
        <v>152</v>
      </c>
      <c r="BK231" s="241">
        <f>SUM(BK232:BK236)</f>
        <v>0</v>
      </c>
    </row>
    <row r="232" s="2" customFormat="1" ht="21.75" customHeight="1">
      <c r="A232" s="38"/>
      <c r="B232" s="39"/>
      <c r="C232" s="244" t="s">
        <v>317</v>
      </c>
      <c r="D232" s="244" t="s">
        <v>155</v>
      </c>
      <c r="E232" s="245" t="s">
        <v>318</v>
      </c>
      <c r="F232" s="246" t="s">
        <v>319</v>
      </c>
      <c r="G232" s="247" t="s">
        <v>158</v>
      </c>
      <c r="H232" s="248">
        <v>31.445</v>
      </c>
      <c r="I232" s="249"/>
      <c r="J232" s="250">
        <f>ROUND(I232*H232,2)</f>
        <v>0</v>
      </c>
      <c r="K232" s="251"/>
      <c r="L232" s="44"/>
      <c r="M232" s="252" t="s">
        <v>1</v>
      </c>
      <c r="N232" s="253" t="s">
        <v>41</v>
      </c>
      <c r="O232" s="91"/>
      <c r="P232" s="254">
        <f>O232*H232</f>
        <v>0</v>
      </c>
      <c r="Q232" s="254">
        <v>0</v>
      </c>
      <c r="R232" s="254">
        <f>Q232*H232</f>
        <v>0</v>
      </c>
      <c r="S232" s="254">
        <v>0.05638</v>
      </c>
      <c r="T232" s="255">
        <f>S232*H232</f>
        <v>1.7728691000000001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6" t="s">
        <v>249</v>
      </c>
      <c r="AT232" s="256" t="s">
        <v>155</v>
      </c>
      <c r="AU232" s="256" t="s">
        <v>85</v>
      </c>
      <c r="AY232" s="17" t="s">
        <v>152</v>
      </c>
      <c r="BE232" s="257">
        <f>IF(N232="základní",J232,0)</f>
        <v>0</v>
      </c>
      <c r="BF232" s="257">
        <f>IF(N232="snížená",J232,0)</f>
        <v>0</v>
      </c>
      <c r="BG232" s="257">
        <f>IF(N232="zákl. přenesená",J232,0)</f>
        <v>0</v>
      </c>
      <c r="BH232" s="257">
        <f>IF(N232="sníž. přenesená",J232,0)</f>
        <v>0</v>
      </c>
      <c r="BI232" s="257">
        <f>IF(N232="nulová",J232,0)</f>
        <v>0</v>
      </c>
      <c r="BJ232" s="17" t="s">
        <v>83</v>
      </c>
      <c r="BK232" s="257">
        <f>ROUND(I232*H232,2)</f>
        <v>0</v>
      </c>
      <c r="BL232" s="17" t="s">
        <v>249</v>
      </c>
      <c r="BM232" s="256" t="s">
        <v>320</v>
      </c>
    </row>
    <row r="233" s="13" customFormat="1">
      <c r="A233" s="13"/>
      <c r="B233" s="258"/>
      <c r="C233" s="259"/>
      <c r="D233" s="260" t="s">
        <v>161</v>
      </c>
      <c r="E233" s="261" t="s">
        <v>1</v>
      </c>
      <c r="F233" s="262" t="s">
        <v>162</v>
      </c>
      <c r="G233" s="259"/>
      <c r="H233" s="261" t="s">
        <v>1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8" t="s">
        <v>161</v>
      </c>
      <c r="AU233" s="268" t="s">
        <v>85</v>
      </c>
      <c r="AV233" s="13" t="s">
        <v>83</v>
      </c>
      <c r="AW233" s="13" t="s">
        <v>32</v>
      </c>
      <c r="AX233" s="13" t="s">
        <v>76</v>
      </c>
      <c r="AY233" s="268" t="s">
        <v>152</v>
      </c>
    </row>
    <row r="234" s="14" customFormat="1">
      <c r="A234" s="14"/>
      <c r="B234" s="269"/>
      <c r="C234" s="270"/>
      <c r="D234" s="260" t="s">
        <v>161</v>
      </c>
      <c r="E234" s="271" t="s">
        <v>1</v>
      </c>
      <c r="F234" s="272" t="s">
        <v>321</v>
      </c>
      <c r="G234" s="270"/>
      <c r="H234" s="273">
        <v>15.824999999999999</v>
      </c>
      <c r="I234" s="274"/>
      <c r="J234" s="270"/>
      <c r="K234" s="270"/>
      <c r="L234" s="275"/>
      <c r="M234" s="276"/>
      <c r="N234" s="277"/>
      <c r="O234" s="277"/>
      <c r="P234" s="277"/>
      <c r="Q234" s="277"/>
      <c r="R234" s="277"/>
      <c r="S234" s="277"/>
      <c r="T234" s="27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9" t="s">
        <v>161</v>
      </c>
      <c r="AU234" s="279" t="s">
        <v>85</v>
      </c>
      <c r="AV234" s="14" t="s">
        <v>85</v>
      </c>
      <c r="AW234" s="14" t="s">
        <v>32</v>
      </c>
      <c r="AX234" s="14" t="s">
        <v>76</v>
      </c>
      <c r="AY234" s="279" t="s">
        <v>152</v>
      </c>
    </row>
    <row r="235" s="14" customFormat="1">
      <c r="A235" s="14"/>
      <c r="B235" s="269"/>
      <c r="C235" s="270"/>
      <c r="D235" s="260" t="s">
        <v>161</v>
      </c>
      <c r="E235" s="271" t="s">
        <v>1</v>
      </c>
      <c r="F235" s="272" t="s">
        <v>322</v>
      </c>
      <c r="G235" s="270"/>
      <c r="H235" s="273">
        <v>15.619999999999999</v>
      </c>
      <c r="I235" s="274"/>
      <c r="J235" s="270"/>
      <c r="K235" s="270"/>
      <c r="L235" s="275"/>
      <c r="M235" s="276"/>
      <c r="N235" s="277"/>
      <c r="O235" s="277"/>
      <c r="P235" s="277"/>
      <c r="Q235" s="277"/>
      <c r="R235" s="277"/>
      <c r="S235" s="277"/>
      <c r="T235" s="27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9" t="s">
        <v>161</v>
      </c>
      <c r="AU235" s="279" t="s">
        <v>85</v>
      </c>
      <c r="AV235" s="14" t="s">
        <v>85</v>
      </c>
      <c r="AW235" s="14" t="s">
        <v>32</v>
      </c>
      <c r="AX235" s="14" t="s">
        <v>76</v>
      </c>
      <c r="AY235" s="279" t="s">
        <v>152</v>
      </c>
    </row>
    <row r="236" s="15" customFormat="1">
      <c r="A236" s="15"/>
      <c r="B236" s="280"/>
      <c r="C236" s="281"/>
      <c r="D236" s="260" t="s">
        <v>161</v>
      </c>
      <c r="E236" s="282" t="s">
        <v>1</v>
      </c>
      <c r="F236" s="283" t="s">
        <v>165</v>
      </c>
      <c r="G236" s="281"/>
      <c r="H236" s="284">
        <v>31.445</v>
      </c>
      <c r="I236" s="285"/>
      <c r="J236" s="281"/>
      <c r="K236" s="281"/>
      <c r="L236" s="286"/>
      <c r="M236" s="287"/>
      <c r="N236" s="288"/>
      <c r="O236" s="288"/>
      <c r="P236" s="288"/>
      <c r="Q236" s="288"/>
      <c r="R236" s="288"/>
      <c r="S236" s="288"/>
      <c r="T236" s="28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90" t="s">
        <v>161</v>
      </c>
      <c r="AU236" s="290" t="s">
        <v>85</v>
      </c>
      <c r="AV236" s="15" t="s">
        <v>159</v>
      </c>
      <c r="AW236" s="15" t="s">
        <v>32</v>
      </c>
      <c r="AX236" s="15" t="s">
        <v>83</v>
      </c>
      <c r="AY236" s="290" t="s">
        <v>152</v>
      </c>
    </row>
    <row r="237" s="12" customFormat="1" ht="22.8" customHeight="1">
      <c r="A237" s="12"/>
      <c r="B237" s="228"/>
      <c r="C237" s="229"/>
      <c r="D237" s="230" t="s">
        <v>75</v>
      </c>
      <c r="E237" s="242" t="s">
        <v>323</v>
      </c>
      <c r="F237" s="242" t="s">
        <v>324</v>
      </c>
      <c r="G237" s="229"/>
      <c r="H237" s="229"/>
      <c r="I237" s="232"/>
      <c r="J237" s="243">
        <f>BK237</f>
        <v>0</v>
      </c>
      <c r="K237" s="229"/>
      <c r="L237" s="234"/>
      <c r="M237" s="235"/>
      <c r="N237" s="236"/>
      <c r="O237" s="236"/>
      <c r="P237" s="237">
        <f>SUM(P238:P241)</f>
        <v>0</v>
      </c>
      <c r="Q237" s="236"/>
      <c r="R237" s="237">
        <f>SUM(R238:R241)</f>
        <v>0</v>
      </c>
      <c r="S237" s="236"/>
      <c r="T237" s="238">
        <f>SUM(T238:T241)</f>
        <v>0.16600000000000001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39" t="s">
        <v>85</v>
      </c>
      <c r="AT237" s="240" t="s">
        <v>75</v>
      </c>
      <c r="AU237" s="240" t="s">
        <v>83</v>
      </c>
      <c r="AY237" s="239" t="s">
        <v>152</v>
      </c>
      <c r="BK237" s="241">
        <f>SUM(BK238:BK241)</f>
        <v>0</v>
      </c>
    </row>
    <row r="238" s="2" customFormat="1" ht="21.75" customHeight="1">
      <c r="A238" s="38"/>
      <c r="B238" s="39"/>
      <c r="C238" s="244" t="s">
        <v>325</v>
      </c>
      <c r="D238" s="244" t="s">
        <v>155</v>
      </c>
      <c r="E238" s="245" t="s">
        <v>326</v>
      </c>
      <c r="F238" s="246" t="s">
        <v>327</v>
      </c>
      <c r="G238" s="247" t="s">
        <v>256</v>
      </c>
      <c r="H238" s="248">
        <v>1</v>
      </c>
      <c r="I238" s="249"/>
      <c r="J238" s="250">
        <f>ROUND(I238*H238,2)</f>
        <v>0</v>
      </c>
      <c r="K238" s="251"/>
      <c r="L238" s="44"/>
      <c r="M238" s="252" t="s">
        <v>1</v>
      </c>
      <c r="N238" s="253" t="s">
        <v>41</v>
      </c>
      <c r="O238" s="91"/>
      <c r="P238" s="254">
        <f>O238*H238</f>
        <v>0</v>
      </c>
      <c r="Q238" s="254">
        <v>0</v>
      </c>
      <c r="R238" s="254">
        <f>Q238*H238</f>
        <v>0</v>
      </c>
      <c r="S238" s="254">
        <v>0.16600000000000001</v>
      </c>
      <c r="T238" s="255">
        <f>S238*H238</f>
        <v>0.16600000000000001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6" t="s">
        <v>249</v>
      </c>
      <c r="AT238" s="256" t="s">
        <v>155</v>
      </c>
      <c r="AU238" s="256" t="s">
        <v>85</v>
      </c>
      <c r="AY238" s="17" t="s">
        <v>152</v>
      </c>
      <c r="BE238" s="257">
        <f>IF(N238="základní",J238,0)</f>
        <v>0</v>
      </c>
      <c r="BF238" s="257">
        <f>IF(N238="snížená",J238,0)</f>
        <v>0</v>
      </c>
      <c r="BG238" s="257">
        <f>IF(N238="zákl. přenesená",J238,0)</f>
        <v>0</v>
      </c>
      <c r="BH238" s="257">
        <f>IF(N238="sníž. přenesená",J238,0)</f>
        <v>0</v>
      </c>
      <c r="BI238" s="257">
        <f>IF(N238="nulová",J238,0)</f>
        <v>0</v>
      </c>
      <c r="BJ238" s="17" t="s">
        <v>83</v>
      </c>
      <c r="BK238" s="257">
        <f>ROUND(I238*H238,2)</f>
        <v>0</v>
      </c>
      <c r="BL238" s="17" t="s">
        <v>249</v>
      </c>
      <c r="BM238" s="256" t="s">
        <v>328</v>
      </c>
    </row>
    <row r="239" s="13" customFormat="1">
      <c r="A239" s="13"/>
      <c r="B239" s="258"/>
      <c r="C239" s="259"/>
      <c r="D239" s="260" t="s">
        <v>161</v>
      </c>
      <c r="E239" s="261" t="s">
        <v>1</v>
      </c>
      <c r="F239" s="262" t="s">
        <v>162</v>
      </c>
      <c r="G239" s="259"/>
      <c r="H239" s="261" t="s">
        <v>1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8" t="s">
        <v>161</v>
      </c>
      <c r="AU239" s="268" t="s">
        <v>85</v>
      </c>
      <c r="AV239" s="13" t="s">
        <v>83</v>
      </c>
      <c r="AW239" s="13" t="s">
        <v>32</v>
      </c>
      <c r="AX239" s="13" t="s">
        <v>76</v>
      </c>
      <c r="AY239" s="268" t="s">
        <v>152</v>
      </c>
    </row>
    <row r="240" s="14" customFormat="1">
      <c r="A240" s="14"/>
      <c r="B240" s="269"/>
      <c r="C240" s="270"/>
      <c r="D240" s="260" t="s">
        <v>161</v>
      </c>
      <c r="E240" s="271" t="s">
        <v>1</v>
      </c>
      <c r="F240" s="272" t="s">
        <v>270</v>
      </c>
      <c r="G240" s="270"/>
      <c r="H240" s="273">
        <v>1</v>
      </c>
      <c r="I240" s="274"/>
      <c r="J240" s="270"/>
      <c r="K240" s="270"/>
      <c r="L240" s="275"/>
      <c r="M240" s="276"/>
      <c r="N240" s="277"/>
      <c r="O240" s="277"/>
      <c r="P240" s="277"/>
      <c r="Q240" s="277"/>
      <c r="R240" s="277"/>
      <c r="S240" s="277"/>
      <c r="T240" s="27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9" t="s">
        <v>161</v>
      </c>
      <c r="AU240" s="279" t="s">
        <v>85</v>
      </c>
      <c r="AV240" s="14" t="s">
        <v>85</v>
      </c>
      <c r="AW240" s="14" t="s">
        <v>32</v>
      </c>
      <c r="AX240" s="14" t="s">
        <v>76</v>
      </c>
      <c r="AY240" s="279" t="s">
        <v>152</v>
      </c>
    </row>
    <row r="241" s="15" customFormat="1">
      <c r="A241" s="15"/>
      <c r="B241" s="280"/>
      <c r="C241" s="281"/>
      <c r="D241" s="260" t="s">
        <v>161</v>
      </c>
      <c r="E241" s="282" t="s">
        <v>1</v>
      </c>
      <c r="F241" s="283" t="s">
        <v>165</v>
      </c>
      <c r="G241" s="281"/>
      <c r="H241" s="284">
        <v>1</v>
      </c>
      <c r="I241" s="285"/>
      <c r="J241" s="281"/>
      <c r="K241" s="281"/>
      <c r="L241" s="286"/>
      <c r="M241" s="287"/>
      <c r="N241" s="288"/>
      <c r="O241" s="288"/>
      <c r="P241" s="288"/>
      <c r="Q241" s="288"/>
      <c r="R241" s="288"/>
      <c r="S241" s="288"/>
      <c r="T241" s="28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90" t="s">
        <v>161</v>
      </c>
      <c r="AU241" s="290" t="s">
        <v>85</v>
      </c>
      <c r="AV241" s="15" t="s">
        <v>159</v>
      </c>
      <c r="AW241" s="15" t="s">
        <v>32</v>
      </c>
      <c r="AX241" s="15" t="s">
        <v>83</v>
      </c>
      <c r="AY241" s="290" t="s">
        <v>152</v>
      </c>
    </row>
    <row r="242" s="12" customFormat="1" ht="22.8" customHeight="1">
      <c r="A242" s="12"/>
      <c r="B242" s="228"/>
      <c r="C242" s="229"/>
      <c r="D242" s="230" t="s">
        <v>75</v>
      </c>
      <c r="E242" s="242" t="s">
        <v>329</v>
      </c>
      <c r="F242" s="242" t="s">
        <v>330</v>
      </c>
      <c r="G242" s="229"/>
      <c r="H242" s="229"/>
      <c r="I242" s="232"/>
      <c r="J242" s="243">
        <f>BK242</f>
        <v>0</v>
      </c>
      <c r="K242" s="229"/>
      <c r="L242" s="234"/>
      <c r="M242" s="235"/>
      <c r="N242" s="236"/>
      <c r="O242" s="236"/>
      <c r="P242" s="237">
        <f>SUM(P243:P277)</f>
        <v>0</v>
      </c>
      <c r="Q242" s="236"/>
      <c r="R242" s="237">
        <f>SUM(R243:R277)</f>
        <v>0</v>
      </c>
      <c r="S242" s="236"/>
      <c r="T242" s="238">
        <f>SUM(T243:T277)</f>
        <v>0.21507270000000001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9" t="s">
        <v>85</v>
      </c>
      <c r="AT242" s="240" t="s">
        <v>75</v>
      </c>
      <c r="AU242" s="240" t="s">
        <v>83</v>
      </c>
      <c r="AY242" s="239" t="s">
        <v>152</v>
      </c>
      <c r="BK242" s="241">
        <f>SUM(BK243:BK277)</f>
        <v>0</v>
      </c>
    </row>
    <row r="243" s="2" customFormat="1" ht="21.75" customHeight="1">
      <c r="A243" s="38"/>
      <c r="B243" s="39"/>
      <c r="C243" s="244" t="s">
        <v>331</v>
      </c>
      <c r="D243" s="244" t="s">
        <v>155</v>
      </c>
      <c r="E243" s="245" t="s">
        <v>332</v>
      </c>
      <c r="F243" s="246" t="s">
        <v>333</v>
      </c>
      <c r="G243" s="247" t="s">
        <v>158</v>
      </c>
      <c r="H243" s="248">
        <v>49.008000000000003</v>
      </c>
      <c r="I243" s="249"/>
      <c r="J243" s="250">
        <f>ROUND(I243*H243,2)</f>
        <v>0</v>
      </c>
      <c r="K243" s="251"/>
      <c r="L243" s="44"/>
      <c r="M243" s="252" t="s">
        <v>1</v>
      </c>
      <c r="N243" s="253" t="s">
        <v>41</v>
      </c>
      <c r="O243" s="91"/>
      <c r="P243" s="254">
        <f>O243*H243</f>
        <v>0</v>
      </c>
      <c r="Q243" s="254">
        <v>0</v>
      </c>
      <c r="R243" s="254">
        <f>Q243*H243</f>
        <v>0</v>
      </c>
      <c r="S243" s="254">
        <v>0.0025000000000000001</v>
      </c>
      <c r="T243" s="255">
        <f>S243*H243</f>
        <v>0.12252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6" t="s">
        <v>249</v>
      </c>
      <c r="AT243" s="256" t="s">
        <v>155</v>
      </c>
      <c r="AU243" s="256" t="s">
        <v>85</v>
      </c>
      <c r="AY243" s="17" t="s">
        <v>152</v>
      </c>
      <c r="BE243" s="257">
        <f>IF(N243="základní",J243,0)</f>
        <v>0</v>
      </c>
      <c r="BF243" s="257">
        <f>IF(N243="snížená",J243,0)</f>
        <v>0</v>
      </c>
      <c r="BG243" s="257">
        <f>IF(N243="zákl. přenesená",J243,0)</f>
        <v>0</v>
      </c>
      <c r="BH243" s="257">
        <f>IF(N243="sníž. přenesená",J243,0)</f>
        <v>0</v>
      </c>
      <c r="BI243" s="257">
        <f>IF(N243="nulová",J243,0)</f>
        <v>0</v>
      </c>
      <c r="BJ243" s="17" t="s">
        <v>83</v>
      </c>
      <c r="BK243" s="257">
        <f>ROUND(I243*H243,2)</f>
        <v>0</v>
      </c>
      <c r="BL243" s="17" t="s">
        <v>249</v>
      </c>
      <c r="BM243" s="256" t="s">
        <v>334</v>
      </c>
    </row>
    <row r="244" s="13" customFormat="1">
      <c r="A244" s="13"/>
      <c r="B244" s="258"/>
      <c r="C244" s="259"/>
      <c r="D244" s="260" t="s">
        <v>161</v>
      </c>
      <c r="E244" s="261" t="s">
        <v>1</v>
      </c>
      <c r="F244" s="262" t="s">
        <v>162</v>
      </c>
      <c r="G244" s="259"/>
      <c r="H244" s="261" t="s">
        <v>1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8" t="s">
        <v>161</v>
      </c>
      <c r="AU244" s="268" t="s">
        <v>85</v>
      </c>
      <c r="AV244" s="13" t="s">
        <v>83</v>
      </c>
      <c r="AW244" s="13" t="s">
        <v>32</v>
      </c>
      <c r="AX244" s="13" t="s">
        <v>76</v>
      </c>
      <c r="AY244" s="268" t="s">
        <v>152</v>
      </c>
    </row>
    <row r="245" s="13" customFormat="1">
      <c r="A245" s="13"/>
      <c r="B245" s="258"/>
      <c r="C245" s="259"/>
      <c r="D245" s="260" t="s">
        <v>161</v>
      </c>
      <c r="E245" s="261" t="s">
        <v>1</v>
      </c>
      <c r="F245" s="262" t="s">
        <v>335</v>
      </c>
      <c r="G245" s="259"/>
      <c r="H245" s="261" t="s">
        <v>1</v>
      </c>
      <c r="I245" s="263"/>
      <c r="J245" s="259"/>
      <c r="K245" s="259"/>
      <c r="L245" s="264"/>
      <c r="M245" s="265"/>
      <c r="N245" s="266"/>
      <c r="O245" s="266"/>
      <c r="P245" s="266"/>
      <c r="Q245" s="266"/>
      <c r="R245" s="266"/>
      <c r="S245" s="266"/>
      <c r="T245" s="26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8" t="s">
        <v>161</v>
      </c>
      <c r="AU245" s="268" t="s">
        <v>85</v>
      </c>
      <c r="AV245" s="13" t="s">
        <v>83</v>
      </c>
      <c r="AW245" s="13" t="s">
        <v>32</v>
      </c>
      <c r="AX245" s="13" t="s">
        <v>76</v>
      </c>
      <c r="AY245" s="268" t="s">
        <v>152</v>
      </c>
    </row>
    <row r="246" s="14" customFormat="1">
      <c r="A246" s="14"/>
      <c r="B246" s="269"/>
      <c r="C246" s="270"/>
      <c r="D246" s="260" t="s">
        <v>161</v>
      </c>
      <c r="E246" s="271" t="s">
        <v>1</v>
      </c>
      <c r="F246" s="272" t="s">
        <v>311</v>
      </c>
      <c r="G246" s="270"/>
      <c r="H246" s="273">
        <v>15.199999999999999</v>
      </c>
      <c r="I246" s="274"/>
      <c r="J246" s="270"/>
      <c r="K246" s="270"/>
      <c r="L246" s="275"/>
      <c r="M246" s="276"/>
      <c r="N246" s="277"/>
      <c r="O246" s="277"/>
      <c r="P246" s="277"/>
      <c r="Q246" s="277"/>
      <c r="R246" s="277"/>
      <c r="S246" s="277"/>
      <c r="T246" s="27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9" t="s">
        <v>161</v>
      </c>
      <c r="AU246" s="279" t="s">
        <v>85</v>
      </c>
      <c r="AV246" s="14" t="s">
        <v>85</v>
      </c>
      <c r="AW246" s="14" t="s">
        <v>32</v>
      </c>
      <c r="AX246" s="14" t="s">
        <v>76</v>
      </c>
      <c r="AY246" s="279" t="s">
        <v>152</v>
      </c>
    </row>
    <row r="247" s="14" customFormat="1">
      <c r="A247" s="14"/>
      <c r="B247" s="269"/>
      <c r="C247" s="270"/>
      <c r="D247" s="260" t="s">
        <v>161</v>
      </c>
      <c r="E247" s="271" t="s">
        <v>1</v>
      </c>
      <c r="F247" s="272" t="s">
        <v>313</v>
      </c>
      <c r="G247" s="270"/>
      <c r="H247" s="273">
        <v>17.699999999999999</v>
      </c>
      <c r="I247" s="274"/>
      <c r="J247" s="270"/>
      <c r="K247" s="270"/>
      <c r="L247" s="275"/>
      <c r="M247" s="276"/>
      <c r="N247" s="277"/>
      <c r="O247" s="277"/>
      <c r="P247" s="277"/>
      <c r="Q247" s="277"/>
      <c r="R247" s="277"/>
      <c r="S247" s="277"/>
      <c r="T247" s="27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9" t="s">
        <v>161</v>
      </c>
      <c r="AU247" s="279" t="s">
        <v>85</v>
      </c>
      <c r="AV247" s="14" t="s">
        <v>85</v>
      </c>
      <c r="AW247" s="14" t="s">
        <v>32</v>
      </c>
      <c r="AX247" s="14" t="s">
        <v>76</v>
      </c>
      <c r="AY247" s="279" t="s">
        <v>152</v>
      </c>
    </row>
    <row r="248" s="14" customFormat="1">
      <c r="A248" s="14"/>
      <c r="B248" s="269"/>
      <c r="C248" s="270"/>
      <c r="D248" s="260" t="s">
        <v>161</v>
      </c>
      <c r="E248" s="271" t="s">
        <v>1</v>
      </c>
      <c r="F248" s="272" t="s">
        <v>336</v>
      </c>
      <c r="G248" s="270"/>
      <c r="H248" s="273">
        <v>4.7000000000000002</v>
      </c>
      <c r="I248" s="274"/>
      <c r="J248" s="270"/>
      <c r="K248" s="270"/>
      <c r="L248" s="275"/>
      <c r="M248" s="276"/>
      <c r="N248" s="277"/>
      <c r="O248" s="277"/>
      <c r="P248" s="277"/>
      <c r="Q248" s="277"/>
      <c r="R248" s="277"/>
      <c r="S248" s="277"/>
      <c r="T248" s="27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9" t="s">
        <v>161</v>
      </c>
      <c r="AU248" s="279" t="s">
        <v>85</v>
      </c>
      <c r="AV248" s="14" t="s">
        <v>85</v>
      </c>
      <c r="AW248" s="14" t="s">
        <v>32</v>
      </c>
      <c r="AX248" s="14" t="s">
        <v>76</v>
      </c>
      <c r="AY248" s="279" t="s">
        <v>152</v>
      </c>
    </row>
    <row r="249" s="14" customFormat="1">
      <c r="A249" s="14"/>
      <c r="B249" s="269"/>
      <c r="C249" s="270"/>
      <c r="D249" s="260" t="s">
        <v>161</v>
      </c>
      <c r="E249" s="271" t="s">
        <v>1</v>
      </c>
      <c r="F249" s="272" t="s">
        <v>337</v>
      </c>
      <c r="G249" s="270"/>
      <c r="H249" s="273">
        <v>1.1000000000000001</v>
      </c>
      <c r="I249" s="274"/>
      <c r="J249" s="270"/>
      <c r="K249" s="270"/>
      <c r="L249" s="275"/>
      <c r="M249" s="276"/>
      <c r="N249" s="277"/>
      <c r="O249" s="277"/>
      <c r="P249" s="277"/>
      <c r="Q249" s="277"/>
      <c r="R249" s="277"/>
      <c r="S249" s="277"/>
      <c r="T249" s="27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9" t="s">
        <v>161</v>
      </c>
      <c r="AU249" s="279" t="s">
        <v>85</v>
      </c>
      <c r="AV249" s="14" t="s">
        <v>85</v>
      </c>
      <c r="AW249" s="14" t="s">
        <v>32</v>
      </c>
      <c r="AX249" s="14" t="s">
        <v>76</v>
      </c>
      <c r="AY249" s="279" t="s">
        <v>152</v>
      </c>
    </row>
    <row r="250" s="14" customFormat="1">
      <c r="A250" s="14"/>
      <c r="B250" s="269"/>
      <c r="C250" s="270"/>
      <c r="D250" s="260" t="s">
        <v>161</v>
      </c>
      <c r="E250" s="271" t="s">
        <v>1</v>
      </c>
      <c r="F250" s="272" t="s">
        <v>338</v>
      </c>
      <c r="G250" s="270"/>
      <c r="H250" s="273">
        <v>2</v>
      </c>
      <c r="I250" s="274"/>
      <c r="J250" s="270"/>
      <c r="K250" s="270"/>
      <c r="L250" s="275"/>
      <c r="M250" s="276"/>
      <c r="N250" s="277"/>
      <c r="O250" s="277"/>
      <c r="P250" s="277"/>
      <c r="Q250" s="277"/>
      <c r="R250" s="277"/>
      <c r="S250" s="277"/>
      <c r="T250" s="27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9" t="s">
        <v>161</v>
      </c>
      <c r="AU250" s="279" t="s">
        <v>85</v>
      </c>
      <c r="AV250" s="14" t="s">
        <v>85</v>
      </c>
      <c r="AW250" s="14" t="s">
        <v>32</v>
      </c>
      <c r="AX250" s="14" t="s">
        <v>76</v>
      </c>
      <c r="AY250" s="279" t="s">
        <v>152</v>
      </c>
    </row>
    <row r="251" s="14" customFormat="1">
      <c r="A251" s="14"/>
      <c r="B251" s="269"/>
      <c r="C251" s="270"/>
      <c r="D251" s="260" t="s">
        <v>161</v>
      </c>
      <c r="E251" s="271" t="s">
        <v>1</v>
      </c>
      <c r="F251" s="272" t="s">
        <v>339</v>
      </c>
      <c r="G251" s="270"/>
      <c r="H251" s="273">
        <v>8.3079999999999998</v>
      </c>
      <c r="I251" s="274"/>
      <c r="J251" s="270"/>
      <c r="K251" s="270"/>
      <c r="L251" s="275"/>
      <c r="M251" s="276"/>
      <c r="N251" s="277"/>
      <c r="O251" s="277"/>
      <c r="P251" s="277"/>
      <c r="Q251" s="277"/>
      <c r="R251" s="277"/>
      <c r="S251" s="277"/>
      <c r="T251" s="27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9" t="s">
        <v>161</v>
      </c>
      <c r="AU251" s="279" t="s">
        <v>85</v>
      </c>
      <c r="AV251" s="14" t="s">
        <v>85</v>
      </c>
      <c r="AW251" s="14" t="s">
        <v>32</v>
      </c>
      <c r="AX251" s="14" t="s">
        <v>76</v>
      </c>
      <c r="AY251" s="279" t="s">
        <v>152</v>
      </c>
    </row>
    <row r="252" s="15" customFormat="1">
      <c r="A252" s="15"/>
      <c r="B252" s="280"/>
      <c r="C252" s="281"/>
      <c r="D252" s="260" t="s">
        <v>161</v>
      </c>
      <c r="E252" s="282" t="s">
        <v>1</v>
      </c>
      <c r="F252" s="283" t="s">
        <v>165</v>
      </c>
      <c r="G252" s="281"/>
      <c r="H252" s="284">
        <v>49.008000000000003</v>
      </c>
      <c r="I252" s="285"/>
      <c r="J252" s="281"/>
      <c r="K252" s="281"/>
      <c r="L252" s="286"/>
      <c r="M252" s="287"/>
      <c r="N252" s="288"/>
      <c r="O252" s="288"/>
      <c r="P252" s="288"/>
      <c r="Q252" s="288"/>
      <c r="R252" s="288"/>
      <c r="S252" s="288"/>
      <c r="T252" s="28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90" t="s">
        <v>161</v>
      </c>
      <c r="AU252" s="290" t="s">
        <v>85</v>
      </c>
      <c r="AV252" s="15" t="s">
        <v>159</v>
      </c>
      <c r="AW252" s="15" t="s">
        <v>32</v>
      </c>
      <c r="AX252" s="15" t="s">
        <v>83</v>
      </c>
      <c r="AY252" s="290" t="s">
        <v>152</v>
      </c>
    </row>
    <row r="253" s="2" customFormat="1" ht="21.75" customHeight="1">
      <c r="A253" s="38"/>
      <c r="B253" s="39"/>
      <c r="C253" s="244" t="s">
        <v>340</v>
      </c>
      <c r="D253" s="244" t="s">
        <v>155</v>
      </c>
      <c r="E253" s="245" t="s">
        <v>341</v>
      </c>
      <c r="F253" s="246" t="s">
        <v>342</v>
      </c>
      <c r="G253" s="247" t="s">
        <v>158</v>
      </c>
      <c r="H253" s="248">
        <v>26</v>
      </c>
      <c r="I253" s="249"/>
      <c r="J253" s="250">
        <f>ROUND(I253*H253,2)</f>
        <v>0</v>
      </c>
      <c r="K253" s="251"/>
      <c r="L253" s="44"/>
      <c r="M253" s="252" t="s">
        <v>1</v>
      </c>
      <c r="N253" s="253" t="s">
        <v>41</v>
      </c>
      <c r="O253" s="91"/>
      <c r="P253" s="254">
        <f>O253*H253</f>
        <v>0</v>
      </c>
      <c r="Q253" s="254">
        <v>0</v>
      </c>
      <c r="R253" s="254">
        <f>Q253*H253</f>
        <v>0</v>
      </c>
      <c r="S253" s="254">
        <v>0.0030000000000000001</v>
      </c>
      <c r="T253" s="255">
        <f>S253*H253</f>
        <v>0.078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6" t="s">
        <v>249</v>
      </c>
      <c r="AT253" s="256" t="s">
        <v>155</v>
      </c>
      <c r="AU253" s="256" t="s">
        <v>85</v>
      </c>
      <c r="AY253" s="17" t="s">
        <v>152</v>
      </c>
      <c r="BE253" s="257">
        <f>IF(N253="základní",J253,0)</f>
        <v>0</v>
      </c>
      <c r="BF253" s="257">
        <f>IF(N253="snížená",J253,0)</f>
        <v>0</v>
      </c>
      <c r="BG253" s="257">
        <f>IF(N253="zákl. přenesená",J253,0)</f>
        <v>0</v>
      </c>
      <c r="BH253" s="257">
        <f>IF(N253="sníž. přenesená",J253,0)</f>
        <v>0</v>
      </c>
      <c r="BI253" s="257">
        <f>IF(N253="nulová",J253,0)</f>
        <v>0</v>
      </c>
      <c r="BJ253" s="17" t="s">
        <v>83</v>
      </c>
      <c r="BK253" s="257">
        <f>ROUND(I253*H253,2)</f>
        <v>0</v>
      </c>
      <c r="BL253" s="17" t="s">
        <v>249</v>
      </c>
      <c r="BM253" s="256" t="s">
        <v>343</v>
      </c>
    </row>
    <row r="254" s="13" customFormat="1">
      <c r="A254" s="13"/>
      <c r="B254" s="258"/>
      <c r="C254" s="259"/>
      <c r="D254" s="260" t="s">
        <v>161</v>
      </c>
      <c r="E254" s="261" t="s">
        <v>1</v>
      </c>
      <c r="F254" s="262" t="s">
        <v>162</v>
      </c>
      <c r="G254" s="259"/>
      <c r="H254" s="261" t="s">
        <v>1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8" t="s">
        <v>161</v>
      </c>
      <c r="AU254" s="268" t="s">
        <v>85</v>
      </c>
      <c r="AV254" s="13" t="s">
        <v>83</v>
      </c>
      <c r="AW254" s="13" t="s">
        <v>32</v>
      </c>
      <c r="AX254" s="13" t="s">
        <v>76</v>
      </c>
      <c r="AY254" s="268" t="s">
        <v>152</v>
      </c>
    </row>
    <row r="255" s="13" customFormat="1">
      <c r="A255" s="13"/>
      <c r="B255" s="258"/>
      <c r="C255" s="259"/>
      <c r="D255" s="260" t="s">
        <v>161</v>
      </c>
      <c r="E255" s="261" t="s">
        <v>1</v>
      </c>
      <c r="F255" s="262" t="s">
        <v>344</v>
      </c>
      <c r="G255" s="259"/>
      <c r="H255" s="261" t="s">
        <v>1</v>
      </c>
      <c r="I255" s="263"/>
      <c r="J255" s="259"/>
      <c r="K255" s="259"/>
      <c r="L255" s="264"/>
      <c r="M255" s="265"/>
      <c r="N255" s="266"/>
      <c r="O255" s="266"/>
      <c r="P255" s="266"/>
      <c r="Q255" s="266"/>
      <c r="R255" s="266"/>
      <c r="S255" s="266"/>
      <c r="T255" s="26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8" t="s">
        <v>161</v>
      </c>
      <c r="AU255" s="268" t="s">
        <v>85</v>
      </c>
      <c r="AV255" s="13" t="s">
        <v>83</v>
      </c>
      <c r="AW255" s="13" t="s">
        <v>32</v>
      </c>
      <c r="AX255" s="13" t="s">
        <v>76</v>
      </c>
      <c r="AY255" s="268" t="s">
        <v>152</v>
      </c>
    </row>
    <row r="256" s="14" customFormat="1">
      <c r="A256" s="14"/>
      <c r="B256" s="269"/>
      <c r="C256" s="270"/>
      <c r="D256" s="260" t="s">
        <v>161</v>
      </c>
      <c r="E256" s="271" t="s">
        <v>1</v>
      </c>
      <c r="F256" s="272" t="s">
        <v>312</v>
      </c>
      <c r="G256" s="270"/>
      <c r="H256" s="273">
        <v>14.6</v>
      </c>
      <c r="I256" s="274"/>
      <c r="J256" s="270"/>
      <c r="K256" s="270"/>
      <c r="L256" s="275"/>
      <c r="M256" s="276"/>
      <c r="N256" s="277"/>
      <c r="O256" s="277"/>
      <c r="P256" s="277"/>
      <c r="Q256" s="277"/>
      <c r="R256" s="277"/>
      <c r="S256" s="277"/>
      <c r="T256" s="27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9" t="s">
        <v>161</v>
      </c>
      <c r="AU256" s="279" t="s">
        <v>85</v>
      </c>
      <c r="AV256" s="14" t="s">
        <v>85</v>
      </c>
      <c r="AW256" s="14" t="s">
        <v>32</v>
      </c>
      <c r="AX256" s="14" t="s">
        <v>76</v>
      </c>
      <c r="AY256" s="279" t="s">
        <v>152</v>
      </c>
    </row>
    <row r="257" s="14" customFormat="1">
      <c r="A257" s="14"/>
      <c r="B257" s="269"/>
      <c r="C257" s="270"/>
      <c r="D257" s="260" t="s">
        <v>161</v>
      </c>
      <c r="E257" s="271" t="s">
        <v>1</v>
      </c>
      <c r="F257" s="272" t="s">
        <v>314</v>
      </c>
      <c r="G257" s="270"/>
      <c r="H257" s="273">
        <v>11.4</v>
      </c>
      <c r="I257" s="274"/>
      <c r="J257" s="270"/>
      <c r="K257" s="270"/>
      <c r="L257" s="275"/>
      <c r="M257" s="276"/>
      <c r="N257" s="277"/>
      <c r="O257" s="277"/>
      <c r="P257" s="277"/>
      <c r="Q257" s="277"/>
      <c r="R257" s="277"/>
      <c r="S257" s="277"/>
      <c r="T257" s="27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9" t="s">
        <v>161</v>
      </c>
      <c r="AU257" s="279" t="s">
        <v>85</v>
      </c>
      <c r="AV257" s="14" t="s">
        <v>85</v>
      </c>
      <c r="AW257" s="14" t="s">
        <v>32</v>
      </c>
      <c r="AX257" s="14" t="s">
        <v>76</v>
      </c>
      <c r="AY257" s="279" t="s">
        <v>152</v>
      </c>
    </row>
    <row r="258" s="15" customFormat="1">
      <c r="A258" s="15"/>
      <c r="B258" s="280"/>
      <c r="C258" s="281"/>
      <c r="D258" s="260" t="s">
        <v>161</v>
      </c>
      <c r="E258" s="282" t="s">
        <v>1</v>
      </c>
      <c r="F258" s="283" t="s">
        <v>165</v>
      </c>
      <c r="G258" s="281"/>
      <c r="H258" s="284">
        <v>26</v>
      </c>
      <c r="I258" s="285"/>
      <c r="J258" s="281"/>
      <c r="K258" s="281"/>
      <c r="L258" s="286"/>
      <c r="M258" s="287"/>
      <c r="N258" s="288"/>
      <c r="O258" s="288"/>
      <c r="P258" s="288"/>
      <c r="Q258" s="288"/>
      <c r="R258" s="288"/>
      <c r="S258" s="288"/>
      <c r="T258" s="28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90" t="s">
        <v>161</v>
      </c>
      <c r="AU258" s="290" t="s">
        <v>85</v>
      </c>
      <c r="AV258" s="15" t="s">
        <v>159</v>
      </c>
      <c r="AW258" s="15" t="s">
        <v>32</v>
      </c>
      <c r="AX258" s="15" t="s">
        <v>83</v>
      </c>
      <c r="AY258" s="290" t="s">
        <v>152</v>
      </c>
    </row>
    <row r="259" s="2" customFormat="1" ht="16.5" customHeight="1">
      <c r="A259" s="38"/>
      <c r="B259" s="39"/>
      <c r="C259" s="244" t="s">
        <v>345</v>
      </c>
      <c r="D259" s="244" t="s">
        <v>155</v>
      </c>
      <c r="E259" s="245" t="s">
        <v>346</v>
      </c>
      <c r="F259" s="246" t="s">
        <v>347</v>
      </c>
      <c r="G259" s="247" t="s">
        <v>192</v>
      </c>
      <c r="H259" s="248">
        <v>48.509</v>
      </c>
      <c r="I259" s="249"/>
      <c r="J259" s="250">
        <f>ROUND(I259*H259,2)</f>
        <v>0</v>
      </c>
      <c r="K259" s="251"/>
      <c r="L259" s="44"/>
      <c r="M259" s="252" t="s">
        <v>1</v>
      </c>
      <c r="N259" s="253" t="s">
        <v>41</v>
      </c>
      <c r="O259" s="91"/>
      <c r="P259" s="254">
        <f>O259*H259</f>
        <v>0</v>
      </c>
      <c r="Q259" s="254">
        <v>0</v>
      </c>
      <c r="R259" s="254">
        <f>Q259*H259</f>
        <v>0</v>
      </c>
      <c r="S259" s="254">
        <v>0.00029999999999999997</v>
      </c>
      <c r="T259" s="255">
        <f>S259*H259</f>
        <v>0.014552699999999998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6" t="s">
        <v>249</v>
      </c>
      <c r="AT259" s="256" t="s">
        <v>155</v>
      </c>
      <c r="AU259" s="256" t="s">
        <v>85</v>
      </c>
      <c r="AY259" s="17" t="s">
        <v>152</v>
      </c>
      <c r="BE259" s="257">
        <f>IF(N259="základní",J259,0)</f>
        <v>0</v>
      </c>
      <c r="BF259" s="257">
        <f>IF(N259="snížená",J259,0)</f>
        <v>0</v>
      </c>
      <c r="BG259" s="257">
        <f>IF(N259="zákl. přenesená",J259,0)</f>
        <v>0</v>
      </c>
      <c r="BH259" s="257">
        <f>IF(N259="sníž. přenesená",J259,0)</f>
        <v>0</v>
      </c>
      <c r="BI259" s="257">
        <f>IF(N259="nulová",J259,0)</f>
        <v>0</v>
      </c>
      <c r="BJ259" s="17" t="s">
        <v>83</v>
      </c>
      <c r="BK259" s="257">
        <f>ROUND(I259*H259,2)</f>
        <v>0</v>
      </c>
      <c r="BL259" s="17" t="s">
        <v>249</v>
      </c>
      <c r="BM259" s="256" t="s">
        <v>348</v>
      </c>
    </row>
    <row r="260" s="13" customFormat="1">
      <c r="A260" s="13"/>
      <c r="B260" s="258"/>
      <c r="C260" s="259"/>
      <c r="D260" s="260" t="s">
        <v>161</v>
      </c>
      <c r="E260" s="261" t="s">
        <v>1</v>
      </c>
      <c r="F260" s="262" t="s">
        <v>162</v>
      </c>
      <c r="G260" s="259"/>
      <c r="H260" s="261" t="s">
        <v>1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8" t="s">
        <v>161</v>
      </c>
      <c r="AU260" s="268" t="s">
        <v>85</v>
      </c>
      <c r="AV260" s="13" t="s">
        <v>83</v>
      </c>
      <c r="AW260" s="13" t="s">
        <v>32</v>
      </c>
      <c r="AX260" s="13" t="s">
        <v>76</v>
      </c>
      <c r="AY260" s="268" t="s">
        <v>152</v>
      </c>
    </row>
    <row r="261" s="14" customFormat="1">
      <c r="A261" s="14"/>
      <c r="B261" s="269"/>
      <c r="C261" s="270"/>
      <c r="D261" s="260" t="s">
        <v>161</v>
      </c>
      <c r="E261" s="271" t="s">
        <v>1</v>
      </c>
      <c r="F261" s="272" t="s">
        <v>349</v>
      </c>
      <c r="G261" s="270"/>
      <c r="H261" s="273">
        <v>14.039999999999999</v>
      </c>
      <c r="I261" s="274"/>
      <c r="J261" s="270"/>
      <c r="K261" s="270"/>
      <c r="L261" s="275"/>
      <c r="M261" s="276"/>
      <c r="N261" s="277"/>
      <c r="O261" s="277"/>
      <c r="P261" s="277"/>
      <c r="Q261" s="277"/>
      <c r="R261" s="277"/>
      <c r="S261" s="277"/>
      <c r="T261" s="27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9" t="s">
        <v>161</v>
      </c>
      <c r="AU261" s="279" t="s">
        <v>85</v>
      </c>
      <c r="AV261" s="14" t="s">
        <v>85</v>
      </c>
      <c r="AW261" s="14" t="s">
        <v>32</v>
      </c>
      <c r="AX261" s="14" t="s">
        <v>76</v>
      </c>
      <c r="AY261" s="279" t="s">
        <v>152</v>
      </c>
    </row>
    <row r="262" s="14" customFormat="1">
      <c r="A262" s="14"/>
      <c r="B262" s="269"/>
      <c r="C262" s="270"/>
      <c r="D262" s="260" t="s">
        <v>161</v>
      </c>
      <c r="E262" s="271" t="s">
        <v>1</v>
      </c>
      <c r="F262" s="272" t="s">
        <v>350</v>
      </c>
      <c r="G262" s="270"/>
      <c r="H262" s="273">
        <v>13.720000000000001</v>
      </c>
      <c r="I262" s="274"/>
      <c r="J262" s="270"/>
      <c r="K262" s="270"/>
      <c r="L262" s="275"/>
      <c r="M262" s="276"/>
      <c r="N262" s="277"/>
      <c r="O262" s="277"/>
      <c r="P262" s="277"/>
      <c r="Q262" s="277"/>
      <c r="R262" s="277"/>
      <c r="S262" s="277"/>
      <c r="T262" s="27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9" t="s">
        <v>161</v>
      </c>
      <c r="AU262" s="279" t="s">
        <v>85</v>
      </c>
      <c r="AV262" s="14" t="s">
        <v>85</v>
      </c>
      <c r="AW262" s="14" t="s">
        <v>32</v>
      </c>
      <c r="AX262" s="14" t="s">
        <v>76</v>
      </c>
      <c r="AY262" s="279" t="s">
        <v>152</v>
      </c>
    </row>
    <row r="263" s="14" customFormat="1">
      <c r="A263" s="14"/>
      <c r="B263" s="269"/>
      <c r="C263" s="270"/>
      <c r="D263" s="260" t="s">
        <v>161</v>
      </c>
      <c r="E263" s="271" t="s">
        <v>1</v>
      </c>
      <c r="F263" s="272" t="s">
        <v>351</v>
      </c>
      <c r="G263" s="270"/>
      <c r="H263" s="273">
        <v>3.2599999999999998</v>
      </c>
      <c r="I263" s="274"/>
      <c r="J263" s="270"/>
      <c r="K263" s="270"/>
      <c r="L263" s="275"/>
      <c r="M263" s="276"/>
      <c r="N263" s="277"/>
      <c r="O263" s="277"/>
      <c r="P263" s="277"/>
      <c r="Q263" s="277"/>
      <c r="R263" s="277"/>
      <c r="S263" s="277"/>
      <c r="T263" s="27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9" t="s">
        <v>161</v>
      </c>
      <c r="AU263" s="279" t="s">
        <v>85</v>
      </c>
      <c r="AV263" s="14" t="s">
        <v>85</v>
      </c>
      <c r="AW263" s="14" t="s">
        <v>32</v>
      </c>
      <c r="AX263" s="14" t="s">
        <v>76</v>
      </c>
      <c r="AY263" s="279" t="s">
        <v>152</v>
      </c>
    </row>
    <row r="264" s="14" customFormat="1">
      <c r="A264" s="14"/>
      <c r="B264" s="269"/>
      <c r="C264" s="270"/>
      <c r="D264" s="260" t="s">
        <v>161</v>
      </c>
      <c r="E264" s="271" t="s">
        <v>1</v>
      </c>
      <c r="F264" s="272" t="s">
        <v>352</v>
      </c>
      <c r="G264" s="270"/>
      <c r="H264" s="273">
        <v>5.7999999999999998</v>
      </c>
      <c r="I264" s="274"/>
      <c r="J264" s="270"/>
      <c r="K264" s="270"/>
      <c r="L264" s="275"/>
      <c r="M264" s="276"/>
      <c r="N264" s="277"/>
      <c r="O264" s="277"/>
      <c r="P264" s="277"/>
      <c r="Q264" s="277"/>
      <c r="R264" s="277"/>
      <c r="S264" s="277"/>
      <c r="T264" s="27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9" t="s">
        <v>161</v>
      </c>
      <c r="AU264" s="279" t="s">
        <v>85</v>
      </c>
      <c r="AV264" s="14" t="s">
        <v>85</v>
      </c>
      <c r="AW264" s="14" t="s">
        <v>32</v>
      </c>
      <c r="AX264" s="14" t="s">
        <v>76</v>
      </c>
      <c r="AY264" s="279" t="s">
        <v>152</v>
      </c>
    </row>
    <row r="265" s="14" customFormat="1">
      <c r="A265" s="14"/>
      <c r="B265" s="269"/>
      <c r="C265" s="270"/>
      <c r="D265" s="260" t="s">
        <v>161</v>
      </c>
      <c r="E265" s="271" t="s">
        <v>1</v>
      </c>
      <c r="F265" s="272" t="s">
        <v>353</v>
      </c>
      <c r="G265" s="270"/>
      <c r="H265" s="273">
        <v>5.0199999999999996</v>
      </c>
      <c r="I265" s="274"/>
      <c r="J265" s="270"/>
      <c r="K265" s="270"/>
      <c r="L265" s="275"/>
      <c r="M265" s="276"/>
      <c r="N265" s="277"/>
      <c r="O265" s="277"/>
      <c r="P265" s="277"/>
      <c r="Q265" s="277"/>
      <c r="R265" s="277"/>
      <c r="S265" s="277"/>
      <c r="T265" s="27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9" t="s">
        <v>161</v>
      </c>
      <c r="AU265" s="279" t="s">
        <v>85</v>
      </c>
      <c r="AV265" s="14" t="s">
        <v>85</v>
      </c>
      <c r="AW265" s="14" t="s">
        <v>32</v>
      </c>
      <c r="AX265" s="14" t="s">
        <v>76</v>
      </c>
      <c r="AY265" s="279" t="s">
        <v>152</v>
      </c>
    </row>
    <row r="266" s="14" customFormat="1">
      <c r="A266" s="14"/>
      <c r="B266" s="269"/>
      <c r="C266" s="270"/>
      <c r="D266" s="260" t="s">
        <v>161</v>
      </c>
      <c r="E266" s="271" t="s">
        <v>1</v>
      </c>
      <c r="F266" s="272" t="s">
        <v>354</v>
      </c>
      <c r="G266" s="270"/>
      <c r="H266" s="273">
        <v>6.6689999999999996</v>
      </c>
      <c r="I266" s="274"/>
      <c r="J266" s="270"/>
      <c r="K266" s="270"/>
      <c r="L266" s="275"/>
      <c r="M266" s="276"/>
      <c r="N266" s="277"/>
      <c r="O266" s="277"/>
      <c r="P266" s="277"/>
      <c r="Q266" s="277"/>
      <c r="R266" s="277"/>
      <c r="S266" s="277"/>
      <c r="T266" s="27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9" t="s">
        <v>161</v>
      </c>
      <c r="AU266" s="279" t="s">
        <v>85</v>
      </c>
      <c r="AV266" s="14" t="s">
        <v>85</v>
      </c>
      <c r="AW266" s="14" t="s">
        <v>32</v>
      </c>
      <c r="AX266" s="14" t="s">
        <v>76</v>
      </c>
      <c r="AY266" s="279" t="s">
        <v>152</v>
      </c>
    </row>
    <row r="267" s="15" customFormat="1">
      <c r="A267" s="15"/>
      <c r="B267" s="280"/>
      <c r="C267" s="281"/>
      <c r="D267" s="260" t="s">
        <v>161</v>
      </c>
      <c r="E267" s="282" t="s">
        <v>1</v>
      </c>
      <c r="F267" s="283" t="s">
        <v>165</v>
      </c>
      <c r="G267" s="281"/>
      <c r="H267" s="284">
        <v>48.508999999999986</v>
      </c>
      <c r="I267" s="285"/>
      <c r="J267" s="281"/>
      <c r="K267" s="281"/>
      <c r="L267" s="286"/>
      <c r="M267" s="287"/>
      <c r="N267" s="288"/>
      <c r="O267" s="288"/>
      <c r="P267" s="288"/>
      <c r="Q267" s="288"/>
      <c r="R267" s="288"/>
      <c r="S267" s="288"/>
      <c r="T267" s="28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90" t="s">
        <v>161</v>
      </c>
      <c r="AU267" s="290" t="s">
        <v>85</v>
      </c>
      <c r="AV267" s="15" t="s">
        <v>159</v>
      </c>
      <c r="AW267" s="15" t="s">
        <v>32</v>
      </c>
      <c r="AX267" s="15" t="s">
        <v>83</v>
      </c>
      <c r="AY267" s="290" t="s">
        <v>152</v>
      </c>
    </row>
    <row r="268" s="2" customFormat="1" ht="16.5" customHeight="1">
      <c r="A268" s="38"/>
      <c r="B268" s="39"/>
      <c r="C268" s="244" t="s">
        <v>355</v>
      </c>
      <c r="D268" s="244" t="s">
        <v>155</v>
      </c>
      <c r="E268" s="245" t="s">
        <v>356</v>
      </c>
      <c r="F268" s="246" t="s">
        <v>357</v>
      </c>
      <c r="G268" s="247" t="s">
        <v>158</v>
      </c>
      <c r="H268" s="248">
        <v>49.008000000000003</v>
      </c>
      <c r="I268" s="249"/>
      <c r="J268" s="250">
        <f>ROUND(I268*H268,2)</f>
        <v>0</v>
      </c>
      <c r="K268" s="251"/>
      <c r="L268" s="44"/>
      <c r="M268" s="252" t="s">
        <v>1</v>
      </c>
      <c r="N268" s="253" t="s">
        <v>41</v>
      </c>
      <c r="O268" s="91"/>
      <c r="P268" s="254">
        <f>O268*H268</f>
        <v>0</v>
      </c>
      <c r="Q268" s="254">
        <v>0</v>
      </c>
      <c r="R268" s="254">
        <f>Q268*H268</f>
        <v>0</v>
      </c>
      <c r="S268" s="254">
        <v>0</v>
      </c>
      <c r="T268" s="25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6" t="s">
        <v>249</v>
      </c>
      <c r="AT268" s="256" t="s">
        <v>155</v>
      </c>
      <c r="AU268" s="256" t="s">
        <v>85</v>
      </c>
      <c r="AY268" s="17" t="s">
        <v>152</v>
      </c>
      <c r="BE268" s="257">
        <f>IF(N268="základní",J268,0)</f>
        <v>0</v>
      </c>
      <c r="BF268" s="257">
        <f>IF(N268="snížená",J268,0)</f>
        <v>0</v>
      </c>
      <c r="BG268" s="257">
        <f>IF(N268="zákl. přenesená",J268,0)</f>
        <v>0</v>
      </c>
      <c r="BH268" s="257">
        <f>IF(N268="sníž. přenesená",J268,0)</f>
        <v>0</v>
      </c>
      <c r="BI268" s="257">
        <f>IF(N268="nulová",J268,0)</f>
        <v>0</v>
      </c>
      <c r="BJ268" s="17" t="s">
        <v>83</v>
      </c>
      <c r="BK268" s="257">
        <f>ROUND(I268*H268,2)</f>
        <v>0</v>
      </c>
      <c r="BL268" s="17" t="s">
        <v>249</v>
      </c>
      <c r="BM268" s="256" t="s">
        <v>358</v>
      </c>
    </row>
    <row r="269" s="13" customFormat="1">
      <c r="A269" s="13"/>
      <c r="B269" s="258"/>
      <c r="C269" s="259"/>
      <c r="D269" s="260" t="s">
        <v>161</v>
      </c>
      <c r="E269" s="261" t="s">
        <v>1</v>
      </c>
      <c r="F269" s="262" t="s">
        <v>162</v>
      </c>
      <c r="G269" s="259"/>
      <c r="H269" s="261" t="s">
        <v>1</v>
      </c>
      <c r="I269" s="263"/>
      <c r="J269" s="259"/>
      <c r="K269" s="259"/>
      <c r="L269" s="264"/>
      <c r="M269" s="265"/>
      <c r="N269" s="266"/>
      <c r="O269" s="266"/>
      <c r="P269" s="266"/>
      <c r="Q269" s="266"/>
      <c r="R269" s="266"/>
      <c r="S269" s="266"/>
      <c r="T269" s="26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8" t="s">
        <v>161</v>
      </c>
      <c r="AU269" s="268" t="s">
        <v>85</v>
      </c>
      <c r="AV269" s="13" t="s">
        <v>83</v>
      </c>
      <c r="AW269" s="13" t="s">
        <v>32</v>
      </c>
      <c r="AX269" s="13" t="s">
        <v>76</v>
      </c>
      <c r="AY269" s="268" t="s">
        <v>152</v>
      </c>
    </row>
    <row r="270" s="13" customFormat="1">
      <c r="A270" s="13"/>
      <c r="B270" s="258"/>
      <c r="C270" s="259"/>
      <c r="D270" s="260" t="s">
        <v>161</v>
      </c>
      <c r="E270" s="261" t="s">
        <v>1</v>
      </c>
      <c r="F270" s="262" t="s">
        <v>335</v>
      </c>
      <c r="G270" s="259"/>
      <c r="H270" s="261" t="s">
        <v>1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8" t="s">
        <v>161</v>
      </c>
      <c r="AU270" s="268" t="s">
        <v>85</v>
      </c>
      <c r="AV270" s="13" t="s">
        <v>83</v>
      </c>
      <c r="AW270" s="13" t="s">
        <v>32</v>
      </c>
      <c r="AX270" s="13" t="s">
        <v>76</v>
      </c>
      <c r="AY270" s="268" t="s">
        <v>152</v>
      </c>
    </row>
    <row r="271" s="14" customFormat="1">
      <c r="A271" s="14"/>
      <c r="B271" s="269"/>
      <c r="C271" s="270"/>
      <c r="D271" s="260" t="s">
        <v>161</v>
      </c>
      <c r="E271" s="271" t="s">
        <v>1</v>
      </c>
      <c r="F271" s="272" t="s">
        <v>311</v>
      </c>
      <c r="G271" s="270"/>
      <c r="H271" s="273">
        <v>15.199999999999999</v>
      </c>
      <c r="I271" s="274"/>
      <c r="J271" s="270"/>
      <c r="K271" s="270"/>
      <c r="L271" s="275"/>
      <c r="M271" s="276"/>
      <c r="N271" s="277"/>
      <c r="O271" s="277"/>
      <c r="P271" s="277"/>
      <c r="Q271" s="277"/>
      <c r="R271" s="277"/>
      <c r="S271" s="277"/>
      <c r="T271" s="27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9" t="s">
        <v>161</v>
      </c>
      <c r="AU271" s="279" t="s">
        <v>85</v>
      </c>
      <c r="AV271" s="14" t="s">
        <v>85</v>
      </c>
      <c r="AW271" s="14" t="s">
        <v>32</v>
      </c>
      <c r="AX271" s="14" t="s">
        <v>76</v>
      </c>
      <c r="AY271" s="279" t="s">
        <v>152</v>
      </c>
    </row>
    <row r="272" s="14" customFormat="1">
      <c r="A272" s="14"/>
      <c r="B272" s="269"/>
      <c r="C272" s="270"/>
      <c r="D272" s="260" t="s">
        <v>161</v>
      </c>
      <c r="E272" s="271" t="s">
        <v>1</v>
      </c>
      <c r="F272" s="272" t="s">
        <v>313</v>
      </c>
      <c r="G272" s="270"/>
      <c r="H272" s="273">
        <v>17.699999999999999</v>
      </c>
      <c r="I272" s="274"/>
      <c r="J272" s="270"/>
      <c r="K272" s="270"/>
      <c r="L272" s="275"/>
      <c r="M272" s="276"/>
      <c r="N272" s="277"/>
      <c r="O272" s="277"/>
      <c r="P272" s="277"/>
      <c r="Q272" s="277"/>
      <c r="R272" s="277"/>
      <c r="S272" s="277"/>
      <c r="T272" s="27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9" t="s">
        <v>161</v>
      </c>
      <c r="AU272" s="279" t="s">
        <v>85</v>
      </c>
      <c r="AV272" s="14" t="s">
        <v>85</v>
      </c>
      <c r="AW272" s="14" t="s">
        <v>32</v>
      </c>
      <c r="AX272" s="14" t="s">
        <v>76</v>
      </c>
      <c r="AY272" s="279" t="s">
        <v>152</v>
      </c>
    </row>
    <row r="273" s="14" customFormat="1">
      <c r="A273" s="14"/>
      <c r="B273" s="269"/>
      <c r="C273" s="270"/>
      <c r="D273" s="260" t="s">
        <v>161</v>
      </c>
      <c r="E273" s="271" t="s">
        <v>1</v>
      </c>
      <c r="F273" s="272" t="s">
        <v>336</v>
      </c>
      <c r="G273" s="270"/>
      <c r="H273" s="273">
        <v>4.7000000000000002</v>
      </c>
      <c r="I273" s="274"/>
      <c r="J273" s="270"/>
      <c r="K273" s="270"/>
      <c r="L273" s="275"/>
      <c r="M273" s="276"/>
      <c r="N273" s="277"/>
      <c r="O273" s="277"/>
      <c r="P273" s="277"/>
      <c r="Q273" s="277"/>
      <c r="R273" s="277"/>
      <c r="S273" s="277"/>
      <c r="T273" s="27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9" t="s">
        <v>161</v>
      </c>
      <c r="AU273" s="279" t="s">
        <v>85</v>
      </c>
      <c r="AV273" s="14" t="s">
        <v>85</v>
      </c>
      <c r="AW273" s="14" t="s">
        <v>32</v>
      </c>
      <c r="AX273" s="14" t="s">
        <v>76</v>
      </c>
      <c r="AY273" s="279" t="s">
        <v>152</v>
      </c>
    </row>
    <row r="274" s="14" customFormat="1">
      <c r="A274" s="14"/>
      <c r="B274" s="269"/>
      <c r="C274" s="270"/>
      <c r="D274" s="260" t="s">
        <v>161</v>
      </c>
      <c r="E274" s="271" t="s">
        <v>1</v>
      </c>
      <c r="F274" s="272" t="s">
        <v>337</v>
      </c>
      <c r="G274" s="270"/>
      <c r="H274" s="273">
        <v>1.1000000000000001</v>
      </c>
      <c r="I274" s="274"/>
      <c r="J274" s="270"/>
      <c r="K274" s="270"/>
      <c r="L274" s="275"/>
      <c r="M274" s="276"/>
      <c r="N274" s="277"/>
      <c r="O274" s="277"/>
      <c r="P274" s="277"/>
      <c r="Q274" s="277"/>
      <c r="R274" s="277"/>
      <c r="S274" s="277"/>
      <c r="T274" s="27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9" t="s">
        <v>161</v>
      </c>
      <c r="AU274" s="279" t="s">
        <v>85</v>
      </c>
      <c r="AV274" s="14" t="s">
        <v>85</v>
      </c>
      <c r="AW274" s="14" t="s">
        <v>32</v>
      </c>
      <c r="AX274" s="14" t="s">
        <v>76</v>
      </c>
      <c r="AY274" s="279" t="s">
        <v>152</v>
      </c>
    </row>
    <row r="275" s="14" customFormat="1">
      <c r="A275" s="14"/>
      <c r="B275" s="269"/>
      <c r="C275" s="270"/>
      <c r="D275" s="260" t="s">
        <v>161</v>
      </c>
      <c r="E275" s="271" t="s">
        <v>1</v>
      </c>
      <c r="F275" s="272" t="s">
        <v>338</v>
      </c>
      <c r="G275" s="270"/>
      <c r="H275" s="273">
        <v>2</v>
      </c>
      <c r="I275" s="274"/>
      <c r="J275" s="270"/>
      <c r="K275" s="270"/>
      <c r="L275" s="275"/>
      <c r="M275" s="276"/>
      <c r="N275" s="277"/>
      <c r="O275" s="277"/>
      <c r="P275" s="277"/>
      <c r="Q275" s="277"/>
      <c r="R275" s="277"/>
      <c r="S275" s="277"/>
      <c r="T275" s="27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9" t="s">
        <v>161</v>
      </c>
      <c r="AU275" s="279" t="s">
        <v>85</v>
      </c>
      <c r="AV275" s="14" t="s">
        <v>85</v>
      </c>
      <c r="AW275" s="14" t="s">
        <v>32</v>
      </c>
      <c r="AX275" s="14" t="s">
        <v>76</v>
      </c>
      <c r="AY275" s="279" t="s">
        <v>152</v>
      </c>
    </row>
    <row r="276" s="14" customFormat="1">
      <c r="A276" s="14"/>
      <c r="B276" s="269"/>
      <c r="C276" s="270"/>
      <c r="D276" s="260" t="s">
        <v>161</v>
      </c>
      <c r="E276" s="271" t="s">
        <v>1</v>
      </c>
      <c r="F276" s="272" t="s">
        <v>339</v>
      </c>
      <c r="G276" s="270"/>
      <c r="H276" s="273">
        <v>8.3079999999999998</v>
      </c>
      <c r="I276" s="274"/>
      <c r="J276" s="270"/>
      <c r="K276" s="270"/>
      <c r="L276" s="275"/>
      <c r="M276" s="276"/>
      <c r="N276" s="277"/>
      <c r="O276" s="277"/>
      <c r="P276" s="277"/>
      <c r="Q276" s="277"/>
      <c r="R276" s="277"/>
      <c r="S276" s="277"/>
      <c r="T276" s="27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9" t="s">
        <v>161</v>
      </c>
      <c r="AU276" s="279" t="s">
        <v>85</v>
      </c>
      <c r="AV276" s="14" t="s">
        <v>85</v>
      </c>
      <c r="AW276" s="14" t="s">
        <v>32</v>
      </c>
      <c r="AX276" s="14" t="s">
        <v>76</v>
      </c>
      <c r="AY276" s="279" t="s">
        <v>152</v>
      </c>
    </row>
    <row r="277" s="15" customFormat="1">
      <c r="A277" s="15"/>
      <c r="B277" s="280"/>
      <c r="C277" s="281"/>
      <c r="D277" s="260" t="s">
        <v>161</v>
      </c>
      <c r="E277" s="282" t="s">
        <v>1</v>
      </c>
      <c r="F277" s="283" t="s">
        <v>165</v>
      </c>
      <c r="G277" s="281"/>
      <c r="H277" s="284">
        <v>49.008000000000003</v>
      </c>
      <c r="I277" s="285"/>
      <c r="J277" s="281"/>
      <c r="K277" s="281"/>
      <c r="L277" s="286"/>
      <c r="M277" s="287"/>
      <c r="N277" s="288"/>
      <c r="O277" s="288"/>
      <c r="P277" s="288"/>
      <c r="Q277" s="288"/>
      <c r="R277" s="288"/>
      <c r="S277" s="288"/>
      <c r="T277" s="28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90" t="s">
        <v>161</v>
      </c>
      <c r="AU277" s="290" t="s">
        <v>85</v>
      </c>
      <c r="AV277" s="15" t="s">
        <v>159</v>
      </c>
      <c r="AW277" s="15" t="s">
        <v>32</v>
      </c>
      <c r="AX277" s="15" t="s">
        <v>83</v>
      </c>
      <c r="AY277" s="290" t="s">
        <v>152</v>
      </c>
    </row>
    <row r="278" s="12" customFormat="1" ht="22.8" customHeight="1">
      <c r="A278" s="12"/>
      <c r="B278" s="228"/>
      <c r="C278" s="229"/>
      <c r="D278" s="230" t="s">
        <v>75</v>
      </c>
      <c r="E278" s="242" t="s">
        <v>359</v>
      </c>
      <c r="F278" s="242" t="s">
        <v>360</v>
      </c>
      <c r="G278" s="229"/>
      <c r="H278" s="229"/>
      <c r="I278" s="232"/>
      <c r="J278" s="243">
        <f>BK278</f>
        <v>0</v>
      </c>
      <c r="K278" s="229"/>
      <c r="L278" s="234"/>
      <c r="M278" s="235"/>
      <c r="N278" s="236"/>
      <c r="O278" s="236"/>
      <c r="P278" s="237">
        <f>SUM(P279:P284)</f>
        <v>0</v>
      </c>
      <c r="Q278" s="236"/>
      <c r="R278" s="237">
        <f>SUM(R279:R284)</f>
        <v>0</v>
      </c>
      <c r="S278" s="236"/>
      <c r="T278" s="238">
        <f>SUM(T279:T284)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39" t="s">
        <v>85</v>
      </c>
      <c r="AT278" s="240" t="s">
        <v>75</v>
      </c>
      <c r="AU278" s="240" t="s">
        <v>83</v>
      </c>
      <c r="AY278" s="239" t="s">
        <v>152</v>
      </c>
      <c r="BK278" s="241">
        <f>SUM(BK279:BK284)</f>
        <v>0</v>
      </c>
    </row>
    <row r="279" s="2" customFormat="1" ht="16.5" customHeight="1">
      <c r="A279" s="38"/>
      <c r="B279" s="39"/>
      <c r="C279" s="244" t="s">
        <v>361</v>
      </c>
      <c r="D279" s="244" t="s">
        <v>155</v>
      </c>
      <c r="E279" s="245" t="s">
        <v>362</v>
      </c>
      <c r="F279" s="246" t="s">
        <v>363</v>
      </c>
      <c r="G279" s="247" t="s">
        <v>158</v>
      </c>
      <c r="H279" s="248">
        <v>44.082999999999998</v>
      </c>
      <c r="I279" s="249"/>
      <c r="J279" s="250">
        <f>ROUND(I279*H279,2)</f>
        <v>0</v>
      </c>
      <c r="K279" s="251"/>
      <c r="L279" s="44"/>
      <c r="M279" s="252" t="s">
        <v>1</v>
      </c>
      <c r="N279" s="253" t="s">
        <v>41</v>
      </c>
      <c r="O279" s="91"/>
      <c r="P279" s="254">
        <f>O279*H279</f>
        <v>0</v>
      </c>
      <c r="Q279" s="254">
        <v>0</v>
      </c>
      <c r="R279" s="254">
        <f>Q279*H279</f>
        <v>0</v>
      </c>
      <c r="S279" s="254">
        <v>0</v>
      </c>
      <c r="T279" s="25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6" t="s">
        <v>249</v>
      </c>
      <c r="AT279" s="256" t="s">
        <v>155</v>
      </c>
      <c r="AU279" s="256" t="s">
        <v>85</v>
      </c>
      <c r="AY279" s="17" t="s">
        <v>152</v>
      </c>
      <c r="BE279" s="257">
        <f>IF(N279="základní",J279,0)</f>
        <v>0</v>
      </c>
      <c r="BF279" s="257">
        <f>IF(N279="snížená",J279,0)</f>
        <v>0</v>
      </c>
      <c r="BG279" s="257">
        <f>IF(N279="zákl. přenesená",J279,0)</f>
        <v>0</v>
      </c>
      <c r="BH279" s="257">
        <f>IF(N279="sníž. přenesená",J279,0)</f>
        <v>0</v>
      </c>
      <c r="BI279" s="257">
        <f>IF(N279="nulová",J279,0)</f>
        <v>0</v>
      </c>
      <c r="BJ279" s="17" t="s">
        <v>83</v>
      </c>
      <c r="BK279" s="257">
        <f>ROUND(I279*H279,2)</f>
        <v>0</v>
      </c>
      <c r="BL279" s="17" t="s">
        <v>249</v>
      </c>
      <c r="BM279" s="256" t="s">
        <v>364</v>
      </c>
    </row>
    <row r="280" s="13" customFormat="1">
      <c r="A280" s="13"/>
      <c r="B280" s="258"/>
      <c r="C280" s="259"/>
      <c r="D280" s="260" t="s">
        <v>161</v>
      </c>
      <c r="E280" s="261" t="s">
        <v>1</v>
      </c>
      <c r="F280" s="262" t="s">
        <v>162</v>
      </c>
      <c r="G280" s="259"/>
      <c r="H280" s="261" t="s">
        <v>1</v>
      </c>
      <c r="I280" s="263"/>
      <c r="J280" s="259"/>
      <c r="K280" s="259"/>
      <c r="L280" s="264"/>
      <c r="M280" s="265"/>
      <c r="N280" s="266"/>
      <c r="O280" s="266"/>
      <c r="P280" s="266"/>
      <c r="Q280" s="266"/>
      <c r="R280" s="266"/>
      <c r="S280" s="266"/>
      <c r="T280" s="26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8" t="s">
        <v>161</v>
      </c>
      <c r="AU280" s="268" t="s">
        <v>85</v>
      </c>
      <c r="AV280" s="13" t="s">
        <v>83</v>
      </c>
      <c r="AW280" s="13" t="s">
        <v>32</v>
      </c>
      <c r="AX280" s="13" t="s">
        <v>76</v>
      </c>
      <c r="AY280" s="268" t="s">
        <v>152</v>
      </c>
    </row>
    <row r="281" s="13" customFormat="1">
      <c r="A281" s="13"/>
      <c r="B281" s="258"/>
      <c r="C281" s="259"/>
      <c r="D281" s="260" t="s">
        <v>161</v>
      </c>
      <c r="E281" s="261" t="s">
        <v>1</v>
      </c>
      <c r="F281" s="262" t="s">
        <v>365</v>
      </c>
      <c r="G281" s="259"/>
      <c r="H281" s="261" t="s">
        <v>1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8" t="s">
        <v>161</v>
      </c>
      <c r="AU281" s="268" t="s">
        <v>85</v>
      </c>
      <c r="AV281" s="13" t="s">
        <v>83</v>
      </c>
      <c r="AW281" s="13" t="s">
        <v>32</v>
      </c>
      <c r="AX281" s="13" t="s">
        <v>76</v>
      </c>
      <c r="AY281" s="268" t="s">
        <v>152</v>
      </c>
    </row>
    <row r="282" s="14" customFormat="1">
      <c r="A282" s="14"/>
      <c r="B282" s="269"/>
      <c r="C282" s="270"/>
      <c r="D282" s="260" t="s">
        <v>161</v>
      </c>
      <c r="E282" s="271" t="s">
        <v>1</v>
      </c>
      <c r="F282" s="272" t="s">
        <v>366</v>
      </c>
      <c r="G282" s="270"/>
      <c r="H282" s="273">
        <v>10.039999999999999</v>
      </c>
      <c r="I282" s="274"/>
      <c r="J282" s="270"/>
      <c r="K282" s="270"/>
      <c r="L282" s="275"/>
      <c r="M282" s="276"/>
      <c r="N282" s="277"/>
      <c r="O282" s="277"/>
      <c r="P282" s="277"/>
      <c r="Q282" s="277"/>
      <c r="R282" s="277"/>
      <c r="S282" s="277"/>
      <c r="T282" s="27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9" t="s">
        <v>161</v>
      </c>
      <c r="AU282" s="279" t="s">
        <v>85</v>
      </c>
      <c r="AV282" s="14" t="s">
        <v>85</v>
      </c>
      <c r="AW282" s="14" t="s">
        <v>32</v>
      </c>
      <c r="AX282" s="14" t="s">
        <v>76</v>
      </c>
      <c r="AY282" s="279" t="s">
        <v>152</v>
      </c>
    </row>
    <row r="283" s="14" customFormat="1">
      <c r="A283" s="14"/>
      <c r="B283" s="269"/>
      <c r="C283" s="270"/>
      <c r="D283" s="260" t="s">
        <v>161</v>
      </c>
      <c r="E283" s="271" t="s">
        <v>1</v>
      </c>
      <c r="F283" s="272" t="s">
        <v>367</v>
      </c>
      <c r="G283" s="270"/>
      <c r="H283" s="273">
        <v>34.042999999999999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9" t="s">
        <v>161</v>
      </c>
      <c r="AU283" s="279" t="s">
        <v>85</v>
      </c>
      <c r="AV283" s="14" t="s">
        <v>85</v>
      </c>
      <c r="AW283" s="14" t="s">
        <v>32</v>
      </c>
      <c r="AX283" s="14" t="s">
        <v>76</v>
      </c>
      <c r="AY283" s="279" t="s">
        <v>152</v>
      </c>
    </row>
    <row r="284" s="15" customFormat="1">
      <c r="A284" s="15"/>
      <c r="B284" s="280"/>
      <c r="C284" s="281"/>
      <c r="D284" s="260" t="s">
        <v>161</v>
      </c>
      <c r="E284" s="282" t="s">
        <v>1</v>
      </c>
      <c r="F284" s="283" t="s">
        <v>165</v>
      </c>
      <c r="G284" s="281"/>
      <c r="H284" s="284">
        <v>44.082999999999998</v>
      </c>
      <c r="I284" s="285"/>
      <c r="J284" s="281"/>
      <c r="K284" s="281"/>
      <c r="L284" s="286"/>
      <c r="M284" s="287"/>
      <c r="N284" s="288"/>
      <c r="O284" s="288"/>
      <c r="P284" s="288"/>
      <c r="Q284" s="288"/>
      <c r="R284" s="288"/>
      <c r="S284" s="288"/>
      <c r="T284" s="289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90" t="s">
        <v>161</v>
      </c>
      <c r="AU284" s="290" t="s">
        <v>85</v>
      </c>
      <c r="AV284" s="15" t="s">
        <v>159</v>
      </c>
      <c r="AW284" s="15" t="s">
        <v>32</v>
      </c>
      <c r="AX284" s="15" t="s">
        <v>83</v>
      </c>
      <c r="AY284" s="290" t="s">
        <v>152</v>
      </c>
    </row>
    <row r="285" s="12" customFormat="1" ht="22.8" customHeight="1">
      <c r="A285" s="12"/>
      <c r="B285" s="228"/>
      <c r="C285" s="229"/>
      <c r="D285" s="230" t="s">
        <v>75</v>
      </c>
      <c r="E285" s="242" t="s">
        <v>368</v>
      </c>
      <c r="F285" s="242" t="s">
        <v>369</v>
      </c>
      <c r="G285" s="229"/>
      <c r="H285" s="229"/>
      <c r="I285" s="232"/>
      <c r="J285" s="243">
        <f>BK285</f>
        <v>0</v>
      </c>
      <c r="K285" s="229"/>
      <c r="L285" s="234"/>
      <c r="M285" s="235"/>
      <c r="N285" s="236"/>
      <c r="O285" s="236"/>
      <c r="P285" s="237">
        <f>SUM(P286:P335)</f>
        <v>0</v>
      </c>
      <c r="Q285" s="236"/>
      <c r="R285" s="237">
        <f>SUM(R286:R335)</f>
        <v>0.433556</v>
      </c>
      <c r="S285" s="236"/>
      <c r="T285" s="238">
        <f>SUM(T286:T335)</f>
        <v>0.13440236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9" t="s">
        <v>85</v>
      </c>
      <c r="AT285" s="240" t="s">
        <v>75</v>
      </c>
      <c r="AU285" s="240" t="s">
        <v>83</v>
      </c>
      <c r="AY285" s="239" t="s">
        <v>152</v>
      </c>
      <c r="BK285" s="241">
        <f>SUM(BK286:BK335)</f>
        <v>0</v>
      </c>
    </row>
    <row r="286" s="2" customFormat="1" ht="16.5" customHeight="1">
      <c r="A286" s="38"/>
      <c r="B286" s="39"/>
      <c r="C286" s="244" t="s">
        <v>370</v>
      </c>
      <c r="D286" s="244" t="s">
        <v>155</v>
      </c>
      <c r="E286" s="245" t="s">
        <v>371</v>
      </c>
      <c r="F286" s="246" t="s">
        <v>372</v>
      </c>
      <c r="G286" s="247" t="s">
        <v>158</v>
      </c>
      <c r="H286" s="248">
        <v>394.64999999999998</v>
      </c>
      <c r="I286" s="249"/>
      <c r="J286" s="250">
        <f>ROUND(I286*H286,2)</f>
        <v>0</v>
      </c>
      <c r="K286" s="251"/>
      <c r="L286" s="44"/>
      <c r="M286" s="252" t="s">
        <v>1</v>
      </c>
      <c r="N286" s="253" t="s">
        <v>41</v>
      </c>
      <c r="O286" s="91"/>
      <c r="P286" s="254">
        <f>O286*H286</f>
        <v>0</v>
      </c>
      <c r="Q286" s="254">
        <v>0.001</v>
      </c>
      <c r="R286" s="254">
        <f>Q286*H286</f>
        <v>0.39465</v>
      </c>
      <c r="S286" s="254">
        <v>0.00031</v>
      </c>
      <c r="T286" s="255">
        <f>S286*H286</f>
        <v>0.12234149999999999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6" t="s">
        <v>249</v>
      </c>
      <c r="AT286" s="256" t="s">
        <v>155</v>
      </c>
      <c r="AU286" s="256" t="s">
        <v>85</v>
      </c>
      <c r="AY286" s="17" t="s">
        <v>152</v>
      </c>
      <c r="BE286" s="257">
        <f>IF(N286="základní",J286,0)</f>
        <v>0</v>
      </c>
      <c r="BF286" s="257">
        <f>IF(N286="snížená",J286,0)</f>
        <v>0</v>
      </c>
      <c r="BG286" s="257">
        <f>IF(N286="zákl. přenesená",J286,0)</f>
        <v>0</v>
      </c>
      <c r="BH286" s="257">
        <f>IF(N286="sníž. přenesená",J286,0)</f>
        <v>0</v>
      </c>
      <c r="BI286" s="257">
        <f>IF(N286="nulová",J286,0)</f>
        <v>0</v>
      </c>
      <c r="BJ286" s="17" t="s">
        <v>83</v>
      </c>
      <c r="BK286" s="257">
        <f>ROUND(I286*H286,2)</f>
        <v>0</v>
      </c>
      <c r="BL286" s="17" t="s">
        <v>249</v>
      </c>
      <c r="BM286" s="256" t="s">
        <v>373</v>
      </c>
    </row>
    <row r="287" s="13" customFormat="1">
      <c r="A287" s="13"/>
      <c r="B287" s="258"/>
      <c r="C287" s="259"/>
      <c r="D287" s="260" t="s">
        <v>161</v>
      </c>
      <c r="E287" s="261" t="s">
        <v>1</v>
      </c>
      <c r="F287" s="262" t="s">
        <v>162</v>
      </c>
      <c r="G287" s="259"/>
      <c r="H287" s="261" t="s">
        <v>1</v>
      </c>
      <c r="I287" s="263"/>
      <c r="J287" s="259"/>
      <c r="K287" s="259"/>
      <c r="L287" s="264"/>
      <c r="M287" s="265"/>
      <c r="N287" s="266"/>
      <c r="O287" s="266"/>
      <c r="P287" s="266"/>
      <c r="Q287" s="266"/>
      <c r="R287" s="266"/>
      <c r="S287" s="266"/>
      <c r="T287" s="26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8" t="s">
        <v>161</v>
      </c>
      <c r="AU287" s="268" t="s">
        <v>85</v>
      </c>
      <c r="AV287" s="13" t="s">
        <v>83</v>
      </c>
      <c r="AW287" s="13" t="s">
        <v>32</v>
      </c>
      <c r="AX287" s="13" t="s">
        <v>76</v>
      </c>
      <c r="AY287" s="268" t="s">
        <v>152</v>
      </c>
    </row>
    <row r="288" s="13" customFormat="1">
      <c r="A288" s="13"/>
      <c r="B288" s="258"/>
      <c r="C288" s="259"/>
      <c r="D288" s="260" t="s">
        <v>161</v>
      </c>
      <c r="E288" s="261" t="s">
        <v>1</v>
      </c>
      <c r="F288" s="262" t="s">
        <v>374</v>
      </c>
      <c r="G288" s="259"/>
      <c r="H288" s="261" t="s">
        <v>1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8" t="s">
        <v>161</v>
      </c>
      <c r="AU288" s="268" t="s">
        <v>85</v>
      </c>
      <c r="AV288" s="13" t="s">
        <v>83</v>
      </c>
      <c r="AW288" s="13" t="s">
        <v>32</v>
      </c>
      <c r="AX288" s="13" t="s">
        <v>76</v>
      </c>
      <c r="AY288" s="268" t="s">
        <v>152</v>
      </c>
    </row>
    <row r="289" s="14" customFormat="1">
      <c r="A289" s="14"/>
      <c r="B289" s="269"/>
      <c r="C289" s="270"/>
      <c r="D289" s="260" t="s">
        <v>161</v>
      </c>
      <c r="E289" s="271" t="s">
        <v>1</v>
      </c>
      <c r="F289" s="272" t="s">
        <v>375</v>
      </c>
      <c r="G289" s="270"/>
      <c r="H289" s="273">
        <v>74.599999999999994</v>
      </c>
      <c r="I289" s="274"/>
      <c r="J289" s="270"/>
      <c r="K289" s="270"/>
      <c r="L289" s="275"/>
      <c r="M289" s="276"/>
      <c r="N289" s="277"/>
      <c r="O289" s="277"/>
      <c r="P289" s="277"/>
      <c r="Q289" s="277"/>
      <c r="R289" s="277"/>
      <c r="S289" s="277"/>
      <c r="T289" s="27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9" t="s">
        <v>161</v>
      </c>
      <c r="AU289" s="279" t="s">
        <v>85</v>
      </c>
      <c r="AV289" s="14" t="s">
        <v>85</v>
      </c>
      <c r="AW289" s="14" t="s">
        <v>32</v>
      </c>
      <c r="AX289" s="14" t="s">
        <v>76</v>
      </c>
      <c r="AY289" s="279" t="s">
        <v>152</v>
      </c>
    </row>
    <row r="290" s="14" customFormat="1">
      <c r="A290" s="14"/>
      <c r="B290" s="269"/>
      <c r="C290" s="270"/>
      <c r="D290" s="260" t="s">
        <v>161</v>
      </c>
      <c r="E290" s="271" t="s">
        <v>1</v>
      </c>
      <c r="F290" s="272" t="s">
        <v>376</v>
      </c>
      <c r="G290" s="270"/>
      <c r="H290" s="273">
        <v>3.468</v>
      </c>
      <c r="I290" s="274"/>
      <c r="J290" s="270"/>
      <c r="K290" s="270"/>
      <c r="L290" s="275"/>
      <c r="M290" s="276"/>
      <c r="N290" s="277"/>
      <c r="O290" s="277"/>
      <c r="P290" s="277"/>
      <c r="Q290" s="277"/>
      <c r="R290" s="277"/>
      <c r="S290" s="277"/>
      <c r="T290" s="27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9" t="s">
        <v>161</v>
      </c>
      <c r="AU290" s="279" t="s">
        <v>85</v>
      </c>
      <c r="AV290" s="14" t="s">
        <v>85</v>
      </c>
      <c r="AW290" s="14" t="s">
        <v>32</v>
      </c>
      <c r="AX290" s="14" t="s">
        <v>76</v>
      </c>
      <c r="AY290" s="279" t="s">
        <v>152</v>
      </c>
    </row>
    <row r="291" s="13" customFormat="1">
      <c r="A291" s="13"/>
      <c r="B291" s="258"/>
      <c r="C291" s="259"/>
      <c r="D291" s="260" t="s">
        <v>161</v>
      </c>
      <c r="E291" s="261" t="s">
        <v>1</v>
      </c>
      <c r="F291" s="262" t="s">
        <v>377</v>
      </c>
      <c r="G291" s="259"/>
      <c r="H291" s="261" t="s">
        <v>1</v>
      </c>
      <c r="I291" s="263"/>
      <c r="J291" s="259"/>
      <c r="K291" s="259"/>
      <c r="L291" s="264"/>
      <c r="M291" s="265"/>
      <c r="N291" s="266"/>
      <c r="O291" s="266"/>
      <c r="P291" s="266"/>
      <c r="Q291" s="266"/>
      <c r="R291" s="266"/>
      <c r="S291" s="266"/>
      <c r="T291" s="26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8" t="s">
        <v>161</v>
      </c>
      <c r="AU291" s="268" t="s">
        <v>85</v>
      </c>
      <c r="AV291" s="13" t="s">
        <v>83</v>
      </c>
      <c r="AW291" s="13" t="s">
        <v>32</v>
      </c>
      <c r="AX291" s="13" t="s">
        <v>76</v>
      </c>
      <c r="AY291" s="268" t="s">
        <v>152</v>
      </c>
    </row>
    <row r="292" s="14" customFormat="1">
      <c r="A292" s="14"/>
      <c r="B292" s="269"/>
      <c r="C292" s="270"/>
      <c r="D292" s="260" t="s">
        <v>161</v>
      </c>
      <c r="E292" s="271" t="s">
        <v>1</v>
      </c>
      <c r="F292" s="272" t="s">
        <v>378</v>
      </c>
      <c r="G292" s="270"/>
      <c r="H292" s="273">
        <v>60.923999999999999</v>
      </c>
      <c r="I292" s="274"/>
      <c r="J292" s="270"/>
      <c r="K292" s="270"/>
      <c r="L292" s="275"/>
      <c r="M292" s="276"/>
      <c r="N292" s="277"/>
      <c r="O292" s="277"/>
      <c r="P292" s="277"/>
      <c r="Q292" s="277"/>
      <c r="R292" s="277"/>
      <c r="S292" s="277"/>
      <c r="T292" s="27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9" t="s">
        <v>161</v>
      </c>
      <c r="AU292" s="279" t="s">
        <v>85</v>
      </c>
      <c r="AV292" s="14" t="s">
        <v>85</v>
      </c>
      <c r="AW292" s="14" t="s">
        <v>32</v>
      </c>
      <c r="AX292" s="14" t="s">
        <v>76</v>
      </c>
      <c r="AY292" s="279" t="s">
        <v>152</v>
      </c>
    </row>
    <row r="293" s="14" customFormat="1">
      <c r="A293" s="14"/>
      <c r="B293" s="269"/>
      <c r="C293" s="270"/>
      <c r="D293" s="260" t="s">
        <v>161</v>
      </c>
      <c r="E293" s="271" t="s">
        <v>1</v>
      </c>
      <c r="F293" s="272" t="s">
        <v>379</v>
      </c>
      <c r="G293" s="270"/>
      <c r="H293" s="273">
        <v>55.484000000000002</v>
      </c>
      <c r="I293" s="274"/>
      <c r="J293" s="270"/>
      <c r="K293" s="270"/>
      <c r="L293" s="275"/>
      <c r="M293" s="276"/>
      <c r="N293" s="277"/>
      <c r="O293" s="277"/>
      <c r="P293" s="277"/>
      <c r="Q293" s="277"/>
      <c r="R293" s="277"/>
      <c r="S293" s="277"/>
      <c r="T293" s="27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9" t="s">
        <v>161</v>
      </c>
      <c r="AU293" s="279" t="s">
        <v>85</v>
      </c>
      <c r="AV293" s="14" t="s">
        <v>85</v>
      </c>
      <c r="AW293" s="14" t="s">
        <v>32</v>
      </c>
      <c r="AX293" s="14" t="s">
        <v>76</v>
      </c>
      <c r="AY293" s="279" t="s">
        <v>152</v>
      </c>
    </row>
    <row r="294" s="14" customFormat="1">
      <c r="A294" s="14"/>
      <c r="B294" s="269"/>
      <c r="C294" s="270"/>
      <c r="D294" s="260" t="s">
        <v>161</v>
      </c>
      <c r="E294" s="271" t="s">
        <v>1</v>
      </c>
      <c r="F294" s="272" t="s">
        <v>380</v>
      </c>
      <c r="G294" s="270"/>
      <c r="H294" s="273">
        <v>61.877000000000002</v>
      </c>
      <c r="I294" s="274"/>
      <c r="J294" s="270"/>
      <c r="K294" s="270"/>
      <c r="L294" s="275"/>
      <c r="M294" s="276"/>
      <c r="N294" s="277"/>
      <c r="O294" s="277"/>
      <c r="P294" s="277"/>
      <c r="Q294" s="277"/>
      <c r="R294" s="277"/>
      <c r="S294" s="277"/>
      <c r="T294" s="27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9" t="s">
        <v>161</v>
      </c>
      <c r="AU294" s="279" t="s">
        <v>85</v>
      </c>
      <c r="AV294" s="14" t="s">
        <v>85</v>
      </c>
      <c r="AW294" s="14" t="s">
        <v>32</v>
      </c>
      <c r="AX294" s="14" t="s">
        <v>76</v>
      </c>
      <c r="AY294" s="279" t="s">
        <v>152</v>
      </c>
    </row>
    <row r="295" s="14" customFormat="1">
      <c r="A295" s="14"/>
      <c r="B295" s="269"/>
      <c r="C295" s="270"/>
      <c r="D295" s="260" t="s">
        <v>161</v>
      </c>
      <c r="E295" s="271" t="s">
        <v>1</v>
      </c>
      <c r="F295" s="272" t="s">
        <v>381</v>
      </c>
      <c r="G295" s="270"/>
      <c r="H295" s="273">
        <v>49.170000000000002</v>
      </c>
      <c r="I295" s="274"/>
      <c r="J295" s="270"/>
      <c r="K295" s="270"/>
      <c r="L295" s="275"/>
      <c r="M295" s="276"/>
      <c r="N295" s="277"/>
      <c r="O295" s="277"/>
      <c r="P295" s="277"/>
      <c r="Q295" s="277"/>
      <c r="R295" s="277"/>
      <c r="S295" s="277"/>
      <c r="T295" s="27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9" t="s">
        <v>161</v>
      </c>
      <c r="AU295" s="279" t="s">
        <v>85</v>
      </c>
      <c r="AV295" s="14" t="s">
        <v>85</v>
      </c>
      <c r="AW295" s="14" t="s">
        <v>32</v>
      </c>
      <c r="AX295" s="14" t="s">
        <v>76</v>
      </c>
      <c r="AY295" s="279" t="s">
        <v>152</v>
      </c>
    </row>
    <row r="296" s="14" customFormat="1">
      <c r="A296" s="14"/>
      <c r="B296" s="269"/>
      <c r="C296" s="270"/>
      <c r="D296" s="260" t="s">
        <v>161</v>
      </c>
      <c r="E296" s="271" t="s">
        <v>1</v>
      </c>
      <c r="F296" s="272" t="s">
        <v>382</v>
      </c>
      <c r="G296" s="270"/>
      <c r="H296" s="273">
        <v>15.478</v>
      </c>
      <c r="I296" s="274"/>
      <c r="J296" s="270"/>
      <c r="K296" s="270"/>
      <c r="L296" s="275"/>
      <c r="M296" s="276"/>
      <c r="N296" s="277"/>
      <c r="O296" s="277"/>
      <c r="P296" s="277"/>
      <c r="Q296" s="277"/>
      <c r="R296" s="277"/>
      <c r="S296" s="277"/>
      <c r="T296" s="27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9" t="s">
        <v>161</v>
      </c>
      <c r="AU296" s="279" t="s">
        <v>85</v>
      </c>
      <c r="AV296" s="14" t="s">
        <v>85</v>
      </c>
      <c r="AW296" s="14" t="s">
        <v>32</v>
      </c>
      <c r="AX296" s="14" t="s">
        <v>76</v>
      </c>
      <c r="AY296" s="279" t="s">
        <v>152</v>
      </c>
    </row>
    <row r="297" s="14" customFormat="1">
      <c r="A297" s="14"/>
      <c r="B297" s="269"/>
      <c r="C297" s="270"/>
      <c r="D297" s="260" t="s">
        <v>161</v>
      </c>
      <c r="E297" s="271" t="s">
        <v>1</v>
      </c>
      <c r="F297" s="272" t="s">
        <v>383</v>
      </c>
      <c r="G297" s="270"/>
      <c r="H297" s="273">
        <v>14.116</v>
      </c>
      <c r="I297" s="274"/>
      <c r="J297" s="270"/>
      <c r="K297" s="270"/>
      <c r="L297" s="275"/>
      <c r="M297" s="276"/>
      <c r="N297" s="277"/>
      <c r="O297" s="277"/>
      <c r="P297" s="277"/>
      <c r="Q297" s="277"/>
      <c r="R297" s="277"/>
      <c r="S297" s="277"/>
      <c r="T297" s="27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9" t="s">
        <v>161</v>
      </c>
      <c r="AU297" s="279" t="s">
        <v>85</v>
      </c>
      <c r="AV297" s="14" t="s">
        <v>85</v>
      </c>
      <c r="AW297" s="14" t="s">
        <v>32</v>
      </c>
      <c r="AX297" s="14" t="s">
        <v>76</v>
      </c>
      <c r="AY297" s="279" t="s">
        <v>152</v>
      </c>
    </row>
    <row r="298" s="14" customFormat="1">
      <c r="A298" s="14"/>
      <c r="B298" s="269"/>
      <c r="C298" s="270"/>
      <c r="D298" s="260" t="s">
        <v>161</v>
      </c>
      <c r="E298" s="271" t="s">
        <v>1</v>
      </c>
      <c r="F298" s="272" t="s">
        <v>384</v>
      </c>
      <c r="G298" s="270"/>
      <c r="H298" s="273">
        <v>24.530000000000001</v>
      </c>
      <c r="I298" s="274"/>
      <c r="J298" s="270"/>
      <c r="K298" s="270"/>
      <c r="L298" s="275"/>
      <c r="M298" s="276"/>
      <c r="N298" s="277"/>
      <c r="O298" s="277"/>
      <c r="P298" s="277"/>
      <c r="Q298" s="277"/>
      <c r="R298" s="277"/>
      <c r="S298" s="277"/>
      <c r="T298" s="27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9" t="s">
        <v>161</v>
      </c>
      <c r="AU298" s="279" t="s">
        <v>85</v>
      </c>
      <c r="AV298" s="14" t="s">
        <v>85</v>
      </c>
      <c r="AW298" s="14" t="s">
        <v>32</v>
      </c>
      <c r="AX298" s="14" t="s">
        <v>76</v>
      </c>
      <c r="AY298" s="279" t="s">
        <v>152</v>
      </c>
    </row>
    <row r="299" s="14" customFormat="1">
      <c r="A299" s="14"/>
      <c r="B299" s="269"/>
      <c r="C299" s="270"/>
      <c r="D299" s="260" t="s">
        <v>161</v>
      </c>
      <c r="E299" s="271" t="s">
        <v>1</v>
      </c>
      <c r="F299" s="272" t="s">
        <v>385</v>
      </c>
      <c r="G299" s="270"/>
      <c r="H299" s="273">
        <v>16.440999999999999</v>
      </c>
      <c r="I299" s="274"/>
      <c r="J299" s="270"/>
      <c r="K299" s="270"/>
      <c r="L299" s="275"/>
      <c r="M299" s="276"/>
      <c r="N299" s="277"/>
      <c r="O299" s="277"/>
      <c r="P299" s="277"/>
      <c r="Q299" s="277"/>
      <c r="R299" s="277"/>
      <c r="S299" s="277"/>
      <c r="T299" s="27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9" t="s">
        <v>161</v>
      </c>
      <c r="AU299" s="279" t="s">
        <v>85</v>
      </c>
      <c r="AV299" s="14" t="s">
        <v>85</v>
      </c>
      <c r="AW299" s="14" t="s">
        <v>32</v>
      </c>
      <c r="AX299" s="14" t="s">
        <v>76</v>
      </c>
      <c r="AY299" s="279" t="s">
        <v>152</v>
      </c>
    </row>
    <row r="300" s="14" customFormat="1">
      <c r="A300" s="14"/>
      <c r="B300" s="269"/>
      <c r="C300" s="270"/>
      <c r="D300" s="260" t="s">
        <v>161</v>
      </c>
      <c r="E300" s="271" t="s">
        <v>1</v>
      </c>
      <c r="F300" s="272" t="s">
        <v>386</v>
      </c>
      <c r="G300" s="270"/>
      <c r="H300" s="273">
        <v>18.562000000000001</v>
      </c>
      <c r="I300" s="274"/>
      <c r="J300" s="270"/>
      <c r="K300" s="270"/>
      <c r="L300" s="275"/>
      <c r="M300" s="276"/>
      <c r="N300" s="277"/>
      <c r="O300" s="277"/>
      <c r="P300" s="277"/>
      <c r="Q300" s="277"/>
      <c r="R300" s="277"/>
      <c r="S300" s="277"/>
      <c r="T300" s="27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9" t="s">
        <v>161</v>
      </c>
      <c r="AU300" s="279" t="s">
        <v>85</v>
      </c>
      <c r="AV300" s="14" t="s">
        <v>85</v>
      </c>
      <c r="AW300" s="14" t="s">
        <v>32</v>
      </c>
      <c r="AX300" s="14" t="s">
        <v>76</v>
      </c>
      <c r="AY300" s="279" t="s">
        <v>152</v>
      </c>
    </row>
    <row r="301" s="15" customFormat="1">
      <c r="A301" s="15"/>
      <c r="B301" s="280"/>
      <c r="C301" s="281"/>
      <c r="D301" s="260" t="s">
        <v>161</v>
      </c>
      <c r="E301" s="282" t="s">
        <v>1</v>
      </c>
      <c r="F301" s="283" t="s">
        <v>165</v>
      </c>
      <c r="G301" s="281"/>
      <c r="H301" s="284">
        <v>394.65000000000003</v>
      </c>
      <c r="I301" s="285"/>
      <c r="J301" s="281"/>
      <c r="K301" s="281"/>
      <c r="L301" s="286"/>
      <c r="M301" s="287"/>
      <c r="N301" s="288"/>
      <c r="O301" s="288"/>
      <c r="P301" s="288"/>
      <c r="Q301" s="288"/>
      <c r="R301" s="288"/>
      <c r="S301" s="288"/>
      <c r="T301" s="289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90" t="s">
        <v>161</v>
      </c>
      <c r="AU301" s="290" t="s">
        <v>85</v>
      </c>
      <c r="AV301" s="15" t="s">
        <v>159</v>
      </c>
      <c r="AW301" s="15" t="s">
        <v>32</v>
      </c>
      <c r="AX301" s="15" t="s">
        <v>83</v>
      </c>
      <c r="AY301" s="290" t="s">
        <v>152</v>
      </c>
    </row>
    <row r="302" s="2" customFormat="1" ht="21.75" customHeight="1">
      <c r="A302" s="38"/>
      <c r="B302" s="39"/>
      <c r="C302" s="244" t="s">
        <v>387</v>
      </c>
      <c r="D302" s="244" t="s">
        <v>155</v>
      </c>
      <c r="E302" s="245" t="s">
        <v>388</v>
      </c>
      <c r="F302" s="246" t="s">
        <v>389</v>
      </c>
      <c r="G302" s="247" t="s">
        <v>158</v>
      </c>
      <c r="H302" s="248">
        <v>38.905999999999999</v>
      </c>
      <c r="I302" s="249"/>
      <c r="J302" s="250">
        <f>ROUND(I302*H302,2)</f>
        <v>0</v>
      </c>
      <c r="K302" s="251"/>
      <c r="L302" s="44"/>
      <c r="M302" s="252" t="s">
        <v>1</v>
      </c>
      <c r="N302" s="253" t="s">
        <v>41</v>
      </c>
      <c r="O302" s="91"/>
      <c r="P302" s="254">
        <f>O302*H302</f>
        <v>0</v>
      </c>
      <c r="Q302" s="254">
        <v>0.001</v>
      </c>
      <c r="R302" s="254">
        <f>Q302*H302</f>
        <v>0.038906000000000003</v>
      </c>
      <c r="S302" s="254">
        <v>0.00031</v>
      </c>
      <c r="T302" s="255">
        <f>S302*H302</f>
        <v>0.01206086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6" t="s">
        <v>249</v>
      </c>
      <c r="AT302" s="256" t="s">
        <v>155</v>
      </c>
      <c r="AU302" s="256" t="s">
        <v>85</v>
      </c>
      <c r="AY302" s="17" t="s">
        <v>152</v>
      </c>
      <c r="BE302" s="257">
        <f>IF(N302="základní",J302,0)</f>
        <v>0</v>
      </c>
      <c r="BF302" s="257">
        <f>IF(N302="snížená",J302,0)</f>
        <v>0</v>
      </c>
      <c r="BG302" s="257">
        <f>IF(N302="zákl. přenesená",J302,0)</f>
        <v>0</v>
      </c>
      <c r="BH302" s="257">
        <f>IF(N302="sníž. přenesená",J302,0)</f>
        <v>0</v>
      </c>
      <c r="BI302" s="257">
        <f>IF(N302="nulová",J302,0)</f>
        <v>0</v>
      </c>
      <c r="BJ302" s="17" t="s">
        <v>83</v>
      </c>
      <c r="BK302" s="257">
        <f>ROUND(I302*H302,2)</f>
        <v>0</v>
      </c>
      <c r="BL302" s="17" t="s">
        <v>249</v>
      </c>
      <c r="BM302" s="256" t="s">
        <v>390</v>
      </c>
    </row>
    <row r="303" s="13" customFormat="1">
      <c r="A303" s="13"/>
      <c r="B303" s="258"/>
      <c r="C303" s="259"/>
      <c r="D303" s="260" t="s">
        <v>161</v>
      </c>
      <c r="E303" s="261" t="s">
        <v>1</v>
      </c>
      <c r="F303" s="262" t="s">
        <v>162</v>
      </c>
      <c r="G303" s="259"/>
      <c r="H303" s="261" t="s">
        <v>1</v>
      </c>
      <c r="I303" s="263"/>
      <c r="J303" s="259"/>
      <c r="K303" s="259"/>
      <c r="L303" s="264"/>
      <c r="M303" s="265"/>
      <c r="N303" s="266"/>
      <c r="O303" s="266"/>
      <c r="P303" s="266"/>
      <c r="Q303" s="266"/>
      <c r="R303" s="266"/>
      <c r="S303" s="266"/>
      <c r="T303" s="26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8" t="s">
        <v>161</v>
      </c>
      <c r="AU303" s="268" t="s">
        <v>85</v>
      </c>
      <c r="AV303" s="13" t="s">
        <v>83</v>
      </c>
      <c r="AW303" s="13" t="s">
        <v>32</v>
      </c>
      <c r="AX303" s="13" t="s">
        <v>76</v>
      </c>
      <c r="AY303" s="268" t="s">
        <v>152</v>
      </c>
    </row>
    <row r="304" s="13" customFormat="1">
      <c r="A304" s="13"/>
      <c r="B304" s="258"/>
      <c r="C304" s="259"/>
      <c r="D304" s="260" t="s">
        <v>161</v>
      </c>
      <c r="E304" s="261" t="s">
        <v>1</v>
      </c>
      <c r="F304" s="262" t="s">
        <v>391</v>
      </c>
      <c r="G304" s="259"/>
      <c r="H304" s="261" t="s">
        <v>1</v>
      </c>
      <c r="I304" s="263"/>
      <c r="J304" s="259"/>
      <c r="K304" s="259"/>
      <c r="L304" s="264"/>
      <c r="M304" s="265"/>
      <c r="N304" s="266"/>
      <c r="O304" s="266"/>
      <c r="P304" s="266"/>
      <c r="Q304" s="266"/>
      <c r="R304" s="266"/>
      <c r="S304" s="266"/>
      <c r="T304" s="26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8" t="s">
        <v>161</v>
      </c>
      <c r="AU304" s="268" t="s">
        <v>85</v>
      </c>
      <c r="AV304" s="13" t="s">
        <v>83</v>
      </c>
      <c r="AW304" s="13" t="s">
        <v>32</v>
      </c>
      <c r="AX304" s="13" t="s">
        <v>76</v>
      </c>
      <c r="AY304" s="268" t="s">
        <v>152</v>
      </c>
    </row>
    <row r="305" s="14" customFormat="1">
      <c r="A305" s="14"/>
      <c r="B305" s="269"/>
      <c r="C305" s="270"/>
      <c r="D305" s="260" t="s">
        <v>161</v>
      </c>
      <c r="E305" s="271" t="s">
        <v>1</v>
      </c>
      <c r="F305" s="272" t="s">
        <v>392</v>
      </c>
      <c r="G305" s="270"/>
      <c r="H305" s="273">
        <v>15.432</v>
      </c>
      <c r="I305" s="274"/>
      <c r="J305" s="270"/>
      <c r="K305" s="270"/>
      <c r="L305" s="275"/>
      <c r="M305" s="276"/>
      <c r="N305" s="277"/>
      <c r="O305" s="277"/>
      <c r="P305" s="277"/>
      <c r="Q305" s="277"/>
      <c r="R305" s="277"/>
      <c r="S305" s="277"/>
      <c r="T305" s="27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9" t="s">
        <v>161</v>
      </c>
      <c r="AU305" s="279" t="s">
        <v>85</v>
      </c>
      <c r="AV305" s="14" t="s">
        <v>85</v>
      </c>
      <c r="AW305" s="14" t="s">
        <v>32</v>
      </c>
      <c r="AX305" s="14" t="s">
        <v>76</v>
      </c>
      <c r="AY305" s="279" t="s">
        <v>152</v>
      </c>
    </row>
    <row r="306" s="13" customFormat="1">
      <c r="A306" s="13"/>
      <c r="B306" s="258"/>
      <c r="C306" s="259"/>
      <c r="D306" s="260" t="s">
        <v>161</v>
      </c>
      <c r="E306" s="261" t="s">
        <v>1</v>
      </c>
      <c r="F306" s="262" t="s">
        <v>377</v>
      </c>
      <c r="G306" s="259"/>
      <c r="H306" s="261" t="s">
        <v>1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8" t="s">
        <v>161</v>
      </c>
      <c r="AU306" s="268" t="s">
        <v>85</v>
      </c>
      <c r="AV306" s="13" t="s">
        <v>83</v>
      </c>
      <c r="AW306" s="13" t="s">
        <v>32</v>
      </c>
      <c r="AX306" s="13" t="s">
        <v>76</v>
      </c>
      <c r="AY306" s="268" t="s">
        <v>152</v>
      </c>
    </row>
    <row r="307" s="14" customFormat="1">
      <c r="A307" s="14"/>
      <c r="B307" s="269"/>
      <c r="C307" s="270"/>
      <c r="D307" s="260" t="s">
        <v>161</v>
      </c>
      <c r="E307" s="271" t="s">
        <v>1</v>
      </c>
      <c r="F307" s="272" t="s">
        <v>393</v>
      </c>
      <c r="G307" s="270"/>
      <c r="H307" s="273">
        <v>57.517000000000003</v>
      </c>
      <c r="I307" s="274"/>
      <c r="J307" s="270"/>
      <c r="K307" s="270"/>
      <c r="L307" s="275"/>
      <c r="M307" s="276"/>
      <c r="N307" s="277"/>
      <c r="O307" s="277"/>
      <c r="P307" s="277"/>
      <c r="Q307" s="277"/>
      <c r="R307" s="277"/>
      <c r="S307" s="277"/>
      <c r="T307" s="27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9" t="s">
        <v>161</v>
      </c>
      <c r="AU307" s="279" t="s">
        <v>85</v>
      </c>
      <c r="AV307" s="14" t="s">
        <v>85</v>
      </c>
      <c r="AW307" s="14" t="s">
        <v>32</v>
      </c>
      <c r="AX307" s="14" t="s">
        <v>76</v>
      </c>
      <c r="AY307" s="279" t="s">
        <v>152</v>
      </c>
    </row>
    <row r="308" s="13" customFormat="1">
      <c r="A308" s="13"/>
      <c r="B308" s="258"/>
      <c r="C308" s="259"/>
      <c r="D308" s="260" t="s">
        <v>161</v>
      </c>
      <c r="E308" s="261" t="s">
        <v>1</v>
      </c>
      <c r="F308" s="262" t="s">
        <v>394</v>
      </c>
      <c r="G308" s="259"/>
      <c r="H308" s="261" t="s">
        <v>1</v>
      </c>
      <c r="I308" s="263"/>
      <c r="J308" s="259"/>
      <c r="K308" s="259"/>
      <c r="L308" s="264"/>
      <c r="M308" s="265"/>
      <c r="N308" s="266"/>
      <c r="O308" s="266"/>
      <c r="P308" s="266"/>
      <c r="Q308" s="266"/>
      <c r="R308" s="266"/>
      <c r="S308" s="266"/>
      <c r="T308" s="26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8" t="s">
        <v>161</v>
      </c>
      <c r="AU308" s="268" t="s">
        <v>85</v>
      </c>
      <c r="AV308" s="13" t="s">
        <v>83</v>
      </c>
      <c r="AW308" s="13" t="s">
        <v>32</v>
      </c>
      <c r="AX308" s="13" t="s">
        <v>76</v>
      </c>
      <c r="AY308" s="268" t="s">
        <v>152</v>
      </c>
    </row>
    <row r="309" s="14" customFormat="1">
      <c r="A309" s="14"/>
      <c r="B309" s="269"/>
      <c r="C309" s="270"/>
      <c r="D309" s="260" t="s">
        <v>161</v>
      </c>
      <c r="E309" s="271" t="s">
        <v>1</v>
      </c>
      <c r="F309" s="272" t="s">
        <v>395</v>
      </c>
      <c r="G309" s="270"/>
      <c r="H309" s="273">
        <v>-34.042999999999999</v>
      </c>
      <c r="I309" s="274"/>
      <c r="J309" s="270"/>
      <c r="K309" s="270"/>
      <c r="L309" s="275"/>
      <c r="M309" s="276"/>
      <c r="N309" s="277"/>
      <c r="O309" s="277"/>
      <c r="P309" s="277"/>
      <c r="Q309" s="277"/>
      <c r="R309" s="277"/>
      <c r="S309" s="277"/>
      <c r="T309" s="27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9" t="s">
        <v>161</v>
      </c>
      <c r="AU309" s="279" t="s">
        <v>85</v>
      </c>
      <c r="AV309" s="14" t="s">
        <v>85</v>
      </c>
      <c r="AW309" s="14" t="s">
        <v>32</v>
      </c>
      <c r="AX309" s="14" t="s">
        <v>76</v>
      </c>
      <c r="AY309" s="279" t="s">
        <v>152</v>
      </c>
    </row>
    <row r="310" s="15" customFormat="1">
      <c r="A310" s="15"/>
      <c r="B310" s="280"/>
      <c r="C310" s="281"/>
      <c r="D310" s="260" t="s">
        <v>161</v>
      </c>
      <c r="E310" s="282" t="s">
        <v>1</v>
      </c>
      <c r="F310" s="283" t="s">
        <v>165</v>
      </c>
      <c r="G310" s="281"/>
      <c r="H310" s="284">
        <v>38.905999999999999</v>
      </c>
      <c r="I310" s="285"/>
      <c r="J310" s="281"/>
      <c r="K310" s="281"/>
      <c r="L310" s="286"/>
      <c r="M310" s="287"/>
      <c r="N310" s="288"/>
      <c r="O310" s="288"/>
      <c r="P310" s="288"/>
      <c r="Q310" s="288"/>
      <c r="R310" s="288"/>
      <c r="S310" s="288"/>
      <c r="T310" s="28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90" t="s">
        <v>161</v>
      </c>
      <c r="AU310" s="290" t="s">
        <v>85</v>
      </c>
      <c r="AV310" s="15" t="s">
        <v>159</v>
      </c>
      <c r="AW310" s="15" t="s">
        <v>32</v>
      </c>
      <c r="AX310" s="15" t="s">
        <v>83</v>
      </c>
      <c r="AY310" s="290" t="s">
        <v>152</v>
      </c>
    </row>
    <row r="311" s="2" customFormat="1" ht="21.75" customHeight="1">
      <c r="A311" s="38"/>
      <c r="B311" s="39"/>
      <c r="C311" s="244" t="s">
        <v>396</v>
      </c>
      <c r="D311" s="244" t="s">
        <v>155</v>
      </c>
      <c r="E311" s="245" t="s">
        <v>397</v>
      </c>
      <c r="F311" s="246" t="s">
        <v>398</v>
      </c>
      <c r="G311" s="247" t="s">
        <v>158</v>
      </c>
      <c r="H311" s="248">
        <v>394.64999999999998</v>
      </c>
      <c r="I311" s="249"/>
      <c r="J311" s="250">
        <f>ROUND(I311*H311,2)</f>
        <v>0</v>
      </c>
      <c r="K311" s="251"/>
      <c r="L311" s="44"/>
      <c r="M311" s="252" t="s">
        <v>1</v>
      </c>
      <c r="N311" s="253" t="s">
        <v>41</v>
      </c>
      <c r="O311" s="91"/>
      <c r="P311" s="254">
        <f>O311*H311</f>
        <v>0</v>
      </c>
      <c r="Q311" s="254">
        <v>0</v>
      </c>
      <c r="R311" s="254">
        <f>Q311*H311</f>
        <v>0</v>
      </c>
      <c r="S311" s="254">
        <v>0</v>
      </c>
      <c r="T311" s="255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6" t="s">
        <v>249</v>
      </c>
      <c r="AT311" s="256" t="s">
        <v>155</v>
      </c>
      <c r="AU311" s="256" t="s">
        <v>85</v>
      </c>
      <c r="AY311" s="17" t="s">
        <v>152</v>
      </c>
      <c r="BE311" s="257">
        <f>IF(N311="základní",J311,0)</f>
        <v>0</v>
      </c>
      <c r="BF311" s="257">
        <f>IF(N311="snížená",J311,0)</f>
        <v>0</v>
      </c>
      <c r="BG311" s="257">
        <f>IF(N311="zákl. přenesená",J311,0)</f>
        <v>0</v>
      </c>
      <c r="BH311" s="257">
        <f>IF(N311="sníž. přenesená",J311,0)</f>
        <v>0</v>
      </c>
      <c r="BI311" s="257">
        <f>IF(N311="nulová",J311,0)</f>
        <v>0</v>
      </c>
      <c r="BJ311" s="17" t="s">
        <v>83</v>
      </c>
      <c r="BK311" s="257">
        <f>ROUND(I311*H311,2)</f>
        <v>0</v>
      </c>
      <c r="BL311" s="17" t="s">
        <v>249</v>
      </c>
      <c r="BM311" s="256" t="s">
        <v>399</v>
      </c>
    </row>
    <row r="312" s="13" customFormat="1">
      <c r="A312" s="13"/>
      <c r="B312" s="258"/>
      <c r="C312" s="259"/>
      <c r="D312" s="260" t="s">
        <v>161</v>
      </c>
      <c r="E312" s="261" t="s">
        <v>1</v>
      </c>
      <c r="F312" s="262" t="s">
        <v>162</v>
      </c>
      <c r="G312" s="259"/>
      <c r="H312" s="261" t="s">
        <v>1</v>
      </c>
      <c r="I312" s="263"/>
      <c r="J312" s="259"/>
      <c r="K312" s="259"/>
      <c r="L312" s="264"/>
      <c r="M312" s="265"/>
      <c r="N312" s="266"/>
      <c r="O312" s="266"/>
      <c r="P312" s="266"/>
      <c r="Q312" s="266"/>
      <c r="R312" s="266"/>
      <c r="S312" s="266"/>
      <c r="T312" s="26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8" t="s">
        <v>161</v>
      </c>
      <c r="AU312" s="268" t="s">
        <v>85</v>
      </c>
      <c r="AV312" s="13" t="s">
        <v>83</v>
      </c>
      <c r="AW312" s="13" t="s">
        <v>32</v>
      </c>
      <c r="AX312" s="13" t="s">
        <v>76</v>
      </c>
      <c r="AY312" s="268" t="s">
        <v>152</v>
      </c>
    </row>
    <row r="313" s="13" customFormat="1">
      <c r="A313" s="13"/>
      <c r="B313" s="258"/>
      <c r="C313" s="259"/>
      <c r="D313" s="260" t="s">
        <v>161</v>
      </c>
      <c r="E313" s="261" t="s">
        <v>1</v>
      </c>
      <c r="F313" s="262" t="s">
        <v>374</v>
      </c>
      <c r="G313" s="259"/>
      <c r="H313" s="261" t="s">
        <v>1</v>
      </c>
      <c r="I313" s="263"/>
      <c r="J313" s="259"/>
      <c r="K313" s="259"/>
      <c r="L313" s="264"/>
      <c r="M313" s="265"/>
      <c r="N313" s="266"/>
      <c r="O313" s="266"/>
      <c r="P313" s="266"/>
      <c r="Q313" s="266"/>
      <c r="R313" s="266"/>
      <c r="S313" s="266"/>
      <c r="T313" s="26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8" t="s">
        <v>161</v>
      </c>
      <c r="AU313" s="268" t="s">
        <v>85</v>
      </c>
      <c r="AV313" s="13" t="s">
        <v>83</v>
      </c>
      <c r="AW313" s="13" t="s">
        <v>32</v>
      </c>
      <c r="AX313" s="13" t="s">
        <v>76</v>
      </c>
      <c r="AY313" s="268" t="s">
        <v>152</v>
      </c>
    </row>
    <row r="314" s="14" customFormat="1">
      <c r="A314" s="14"/>
      <c r="B314" s="269"/>
      <c r="C314" s="270"/>
      <c r="D314" s="260" t="s">
        <v>161</v>
      </c>
      <c r="E314" s="271" t="s">
        <v>1</v>
      </c>
      <c r="F314" s="272" t="s">
        <v>375</v>
      </c>
      <c r="G314" s="270"/>
      <c r="H314" s="273">
        <v>74.599999999999994</v>
      </c>
      <c r="I314" s="274"/>
      <c r="J314" s="270"/>
      <c r="K314" s="270"/>
      <c r="L314" s="275"/>
      <c r="M314" s="276"/>
      <c r="N314" s="277"/>
      <c r="O314" s="277"/>
      <c r="P314" s="277"/>
      <c r="Q314" s="277"/>
      <c r="R314" s="277"/>
      <c r="S314" s="277"/>
      <c r="T314" s="27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9" t="s">
        <v>161</v>
      </c>
      <c r="AU314" s="279" t="s">
        <v>85</v>
      </c>
      <c r="AV314" s="14" t="s">
        <v>85</v>
      </c>
      <c r="AW314" s="14" t="s">
        <v>32</v>
      </c>
      <c r="AX314" s="14" t="s">
        <v>76</v>
      </c>
      <c r="AY314" s="279" t="s">
        <v>152</v>
      </c>
    </row>
    <row r="315" s="14" customFormat="1">
      <c r="A315" s="14"/>
      <c r="B315" s="269"/>
      <c r="C315" s="270"/>
      <c r="D315" s="260" t="s">
        <v>161</v>
      </c>
      <c r="E315" s="271" t="s">
        <v>1</v>
      </c>
      <c r="F315" s="272" t="s">
        <v>376</v>
      </c>
      <c r="G315" s="270"/>
      <c r="H315" s="273">
        <v>3.468</v>
      </c>
      <c r="I315" s="274"/>
      <c r="J315" s="270"/>
      <c r="K315" s="270"/>
      <c r="L315" s="275"/>
      <c r="M315" s="276"/>
      <c r="N315" s="277"/>
      <c r="O315" s="277"/>
      <c r="P315" s="277"/>
      <c r="Q315" s="277"/>
      <c r="R315" s="277"/>
      <c r="S315" s="277"/>
      <c r="T315" s="27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9" t="s">
        <v>161</v>
      </c>
      <c r="AU315" s="279" t="s">
        <v>85</v>
      </c>
      <c r="AV315" s="14" t="s">
        <v>85</v>
      </c>
      <c r="AW315" s="14" t="s">
        <v>32</v>
      </c>
      <c r="AX315" s="14" t="s">
        <v>76</v>
      </c>
      <c r="AY315" s="279" t="s">
        <v>152</v>
      </c>
    </row>
    <row r="316" s="13" customFormat="1">
      <c r="A316" s="13"/>
      <c r="B316" s="258"/>
      <c r="C316" s="259"/>
      <c r="D316" s="260" t="s">
        <v>161</v>
      </c>
      <c r="E316" s="261" t="s">
        <v>1</v>
      </c>
      <c r="F316" s="262" t="s">
        <v>377</v>
      </c>
      <c r="G316" s="259"/>
      <c r="H316" s="261" t="s">
        <v>1</v>
      </c>
      <c r="I316" s="263"/>
      <c r="J316" s="259"/>
      <c r="K316" s="259"/>
      <c r="L316" s="264"/>
      <c r="M316" s="265"/>
      <c r="N316" s="266"/>
      <c r="O316" s="266"/>
      <c r="P316" s="266"/>
      <c r="Q316" s="266"/>
      <c r="R316" s="266"/>
      <c r="S316" s="266"/>
      <c r="T316" s="26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8" t="s">
        <v>161</v>
      </c>
      <c r="AU316" s="268" t="s">
        <v>85</v>
      </c>
      <c r="AV316" s="13" t="s">
        <v>83</v>
      </c>
      <c r="AW316" s="13" t="s">
        <v>32</v>
      </c>
      <c r="AX316" s="13" t="s">
        <v>76</v>
      </c>
      <c r="AY316" s="268" t="s">
        <v>152</v>
      </c>
    </row>
    <row r="317" s="14" customFormat="1">
      <c r="A317" s="14"/>
      <c r="B317" s="269"/>
      <c r="C317" s="270"/>
      <c r="D317" s="260" t="s">
        <v>161</v>
      </c>
      <c r="E317" s="271" t="s">
        <v>1</v>
      </c>
      <c r="F317" s="272" t="s">
        <v>378</v>
      </c>
      <c r="G317" s="270"/>
      <c r="H317" s="273">
        <v>60.923999999999999</v>
      </c>
      <c r="I317" s="274"/>
      <c r="J317" s="270"/>
      <c r="K317" s="270"/>
      <c r="L317" s="275"/>
      <c r="M317" s="276"/>
      <c r="N317" s="277"/>
      <c r="O317" s="277"/>
      <c r="P317" s="277"/>
      <c r="Q317" s="277"/>
      <c r="R317" s="277"/>
      <c r="S317" s="277"/>
      <c r="T317" s="27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9" t="s">
        <v>161</v>
      </c>
      <c r="AU317" s="279" t="s">
        <v>85</v>
      </c>
      <c r="AV317" s="14" t="s">
        <v>85</v>
      </c>
      <c r="AW317" s="14" t="s">
        <v>32</v>
      </c>
      <c r="AX317" s="14" t="s">
        <v>76</v>
      </c>
      <c r="AY317" s="279" t="s">
        <v>152</v>
      </c>
    </row>
    <row r="318" s="14" customFormat="1">
      <c r="A318" s="14"/>
      <c r="B318" s="269"/>
      <c r="C318" s="270"/>
      <c r="D318" s="260" t="s">
        <v>161</v>
      </c>
      <c r="E318" s="271" t="s">
        <v>1</v>
      </c>
      <c r="F318" s="272" t="s">
        <v>379</v>
      </c>
      <c r="G318" s="270"/>
      <c r="H318" s="273">
        <v>55.484000000000002</v>
      </c>
      <c r="I318" s="274"/>
      <c r="J318" s="270"/>
      <c r="K318" s="270"/>
      <c r="L318" s="275"/>
      <c r="M318" s="276"/>
      <c r="N318" s="277"/>
      <c r="O318" s="277"/>
      <c r="P318" s="277"/>
      <c r="Q318" s="277"/>
      <c r="R318" s="277"/>
      <c r="S318" s="277"/>
      <c r="T318" s="27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9" t="s">
        <v>161</v>
      </c>
      <c r="AU318" s="279" t="s">
        <v>85</v>
      </c>
      <c r="AV318" s="14" t="s">
        <v>85</v>
      </c>
      <c r="AW318" s="14" t="s">
        <v>32</v>
      </c>
      <c r="AX318" s="14" t="s">
        <v>76</v>
      </c>
      <c r="AY318" s="279" t="s">
        <v>152</v>
      </c>
    </row>
    <row r="319" s="14" customFormat="1">
      <c r="A319" s="14"/>
      <c r="B319" s="269"/>
      <c r="C319" s="270"/>
      <c r="D319" s="260" t="s">
        <v>161</v>
      </c>
      <c r="E319" s="271" t="s">
        <v>1</v>
      </c>
      <c r="F319" s="272" t="s">
        <v>380</v>
      </c>
      <c r="G319" s="270"/>
      <c r="H319" s="273">
        <v>61.877000000000002</v>
      </c>
      <c r="I319" s="274"/>
      <c r="J319" s="270"/>
      <c r="K319" s="270"/>
      <c r="L319" s="275"/>
      <c r="M319" s="276"/>
      <c r="N319" s="277"/>
      <c r="O319" s="277"/>
      <c r="P319" s="277"/>
      <c r="Q319" s="277"/>
      <c r="R319" s="277"/>
      <c r="S319" s="277"/>
      <c r="T319" s="27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9" t="s">
        <v>161</v>
      </c>
      <c r="AU319" s="279" t="s">
        <v>85</v>
      </c>
      <c r="AV319" s="14" t="s">
        <v>85</v>
      </c>
      <c r="AW319" s="14" t="s">
        <v>32</v>
      </c>
      <c r="AX319" s="14" t="s">
        <v>76</v>
      </c>
      <c r="AY319" s="279" t="s">
        <v>152</v>
      </c>
    </row>
    <row r="320" s="14" customFormat="1">
      <c r="A320" s="14"/>
      <c r="B320" s="269"/>
      <c r="C320" s="270"/>
      <c r="D320" s="260" t="s">
        <v>161</v>
      </c>
      <c r="E320" s="271" t="s">
        <v>1</v>
      </c>
      <c r="F320" s="272" t="s">
        <v>381</v>
      </c>
      <c r="G320" s="270"/>
      <c r="H320" s="273">
        <v>49.170000000000002</v>
      </c>
      <c r="I320" s="274"/>
      <c r="J320" s="270"/>
      <c r="K320" s="270"/>
      <c r="L320" s="275"/>
      <c r="M320" s="276"/>
      <c r="N320" s="277"/>
      <c r="O320" s="277"/>
      <c r="P320" s="277"/>
      <c r="Q320" s="277"/>
      <c r="R320" s="277"/>
      <c r="S320" s="277"/>
      <c r="T320" s="27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9" t="s">
        <v>161</v>
      </c>
      <c r="AU320" s="279" t="s">
        <v>85</v>
      </c>
      <c r="AV320" s="14" t="s">
        <v>85</v>
      </c>
      <c r="AW320" s="14" t="s">
        <v>32</v>
      </c>
      <c r="AX320" s="14" t="s">
        <v>76</v>
      </c>
      <c r="AY320" s="279" t="s">
        <v>152</v>
      </c>
    </row>
    <row r="321" s="14" customFormat="1">
      <c r="A321" s="14"/>
      <c r="B321" s="269"/>
      <c r="C321" s="270"/>
      <c r="D321" s="260" t="s">
        <v>161</v>
      </c>
      <c r="E321" s="271" t="s">
        <v>1</v>
      </c>
      <c r="F321" s="272" t="s">
        <v>382</v>
      </c>
      <c r="G321" s="270"/>
      <c r="H321" s="273">
        <v>15.478</v>
      </c>
      <c r="I321" s="274"/>
      <c r="J321" s="270"/>
      <c r="K321" s="270"/>
      <c r="L321" s="275"/>
      <c r="M321" s="276"/>
      <c r="N321" s="277"/>
      <c r="O321" s="277"/>
      <c r="P321" s="277"/>
      <c r="Q321" s="277"/>
      <c r="R321" s="277"/>
      <c r="S321" s="277"/>
      <c r="T321" s="27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9" t="s">
        <v>161</v>
      </c>
      <c r="AU321" s="279" t="s">
        <v>85</v>
      </c>
      <c r="AV321" s="14" t="s">
        <v>85</v>
      </c>
      <c r="AW321" s="14" t="s">
        <v>32</v>
      </c>
      <c r="AX321" s="14" t="s">
        <v>76</v>
      </c>
      <c r="AY321" s="279" t="s">
        <v>152</v>
      </c>
    </row>
    <row r="322" s="14" customFormat="1">
      <c r="A322" s="14"/>
      <c r="B322" s="269"/>
      <c r="C322" s="270"/>
      <c r="D322" s="260" t="s">
        <v>161</v>
      </c>
      <c r="E322" s="271" t="s">
        <v>1</v>
      </c>
      <c r="F322" s="272" t="s">
        <v>383</v>
      </c>
      <c r="G322" s="270"/>
      <c r="H322" s="273">
        <v>14.116</v>
      </c>
      <c r="I322" s="274"/>
      <c r="J322" s="270"/>
      <c r="K322" s="270"/>
      <c r="L322" s="275"/>
      <c r="M322" s="276"/>
      <c r="N322" s="277"/>
      <c r="O322" s="277"/>
      <c r="P322" s="277"/>
      <c r="Q322" s="277"/>
      <c r="R322" s="277"/>
      <c r="S322" s="277"/>
      <c r="T322" s="27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9" t="s">
        <v>161</v>
      </c>
      <c r="AU322" s="279" t="s">
        <v>85</v>
      </c>
      <c r="AV322" s="14" t="s">
        <v>85</v>
      </c>
      <c r="AW322" s="14" t="s">
        <v>32</v>
      </c>
      <c r="AX322" s="14" t="s">
        <v>76</v>
      </c>
      <c r="AY322" s="279" t="s">
        <v>152</v>
      </c>
    </row>
    <row r="323" s="14" customFormat="1">
      <c r="A323" s="14"/>
      <c r="B323" s="269"/>
      <c r="C323" s="270"/>
      <c r="D323" s="260" t="s">
        <v>161</v>
      </c>
      <c r="E323" s="271" t="s">
        <v>1</v>
      </c>
      <c r="F323" s="272" t="s">
        <v>384</v>
      </c>
      <c r="G323" s="270"/>
      <c r="H323" s="273">
        <v>24.530000000000001</v>
      </c>
      <c r="I323" s="274"/>
      <c r="J323" s="270"/>
      <c r="K323" s="270"/>
      <c r="L323" s="275"/>
      <c r="M323" s="276"/>
      <c r="N323" s="277"/>
      <c r="O323" s="277"/>
      <c r="P323" s="277"/>
      <c r="Q323" s="277"/>
      <c r="R323" s="277"/>
      <c r="S323" s="277"/>
      <c r="T323" s="27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9" t="s">
        <v>161</v>
      </c>
      <c r="AU323" s="279" t="s">
        <v>85</v>
      </c>
      <c r="AV323" s="14" t="s">
        <v>85</v>
      </c>
      <c r="AW323" s="14" t="s">
        <v>32</v>
      </c>
      <c r="AX323" s="14" t="s">
        <v>76</v>
      </c>
      <c r="AY323" s="279" t="s">
        <v>152</v>
      </c>
    </row>
    <row r="324" s="14" customFormat="1">
      <c r="A324" s="14"/>
      <c r="B324" s="269"/>
      <c r="C324" s="270"/>
      <c r="D324" s="260" t="s">
        <v>161</v>
      </c>
      <c r="E324" s="271" t="s">
        <v>1</v>
      </c>
      <c r="F324" s="272" t="s">
        <v>385</v>
      </c>
      <c r="G324" s="270"/>
      <c r="H324" s="273">
        <v>16.440999999999999</v>
      </c>
      <c r="I324" s="274"/>
      <c r="J324" s="270"/>
      <c r="K324" s="270"/>
      <c r="L324" s="275"/>
      <c r="M324" s="276"/>
      <c r="N324" s="277"/>
      <c r="O324" s="277"/>
      <c r="P324" s="277"/>
      <c r="Q324" s="277"/>
      <c r="R324" s="277"/>
      <c r="S324" s="277"/>
      <c r="T324" s="27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9" t="s">
        <v>161</v>
      </c>
      <c r="AU324" s="279" t="s">
        <v>85</v>
      </c>
      <c r="AV324" s="14" t="s">
        <v>85</v>
      </c>
      <c r="AW324" s="14" t="s">
        <v>32</v>
      </c>
      <c r="AX324" s="14" t="s">
        <v>76</v>
      </c>
      <c r="AY324" s="279" t="s">
        <v>152</v>
      </c>
    </row>
    <row r="325" s="14" customFormat="1">
      <c r="A325" s="14"/>
      <c r="B325" s="269"/>
      <c r="C325" s="270"/>
      <c r="D325" s="260" t="s">
        <v>161</v>
      </c>
      <c r="E325" s="271" t="s">
        <v>1</v>
      </c>
      <c r="F325" s="272" t="s">
        <v>386</v>
      </c>
      <c r="G325" s="270"/>
      <c r="H325" s="273">
        <v>18.562000000000001</v>
      </c>
      <c r="I325" s="274"/>
      <c r="J325" s="270"/>
      <c r="K325" s="270"/>
      <c r="L325" s="275"/>
      <c r="M325" s="276"/>
      <c r="N325" s="277"/>
      <c r="O325" s="277"/>
      <c r="P325" s="277"/>
      <c r="Q325" s="277"/>
      <c r="R325" s="277"/>
      <c r="S325" s="277"/>
      <c r="T325" s="27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9" t="s">
        <v>161</v>
      </c>
      <c r="AU325" s="279" t="s">
        <v>85</v>
      </c>
      <c r="AV325" s="14" t="s">
        <v>85</v>
      </c>
      <c r="AW325" s="14" t="s">
        <v>32</v>
      </c>
      <c r="AX325" s="14" t="s">
        <v>76</v>
      </c>
      <c r="AY325" s="279" t="s">
        <v>152</v>
      </c>
    </row>
    <row r="326" s="15" customFormat="1">
      <c r="A326" s="15"/>
      <c r="B326" s="280"/>
      <c r="C326" s="281"/>
      <c r="D326" s="260" t="s">
        <v>161</v>
      </c>
      <c r="E326" s="282" t="s">
        <v>1</v>
      </c>
      <c r="F326" s="283" t="s">
        <v>165</v>
      </c>
      <c r="G326" s="281"/>
      <c r="H326" s="284">
        <v>394.65000000000003</v>
      </c>
      <c r="I326" s="285"/>
      <c r="J326" s="281"/>
      <c r="K326" s="281"/>
      <c r="L326" s="286"/>
      <c r="M326" s="287"/>
      <c r="N326" s="288"/>
      <c r="O326" s="288"/>
      <c r="P326" s="288"/>
      <c r="Q326" s="288"/>
      <c r="R326" s="288"/>
      <c r="S326" s="288"/>
      <c r="T326" s="28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90" t="s">
        <v>161</v>
      </c>
      <c r="AU326" s="290" t="s">
        <v>85</v>
      </c>
      <c r="AV326" s="15" t="s">
        <v>159</v>
      </c>
      <c r="AW326" s="15" t="s">
        <v>32</v>
      </c>
      <c r="AX326" s="15" t="s">
        <v>83</v>
      </c>
      <c r="AY326" s="290" t="s">
        <v>152</v>
      </c>
    </row>
    <row r="327" s="2" customFormat="1" ht="21.75" customHeight="1">
      <c r="A327" s="38"/>
      <c r="B327" s="39"/>
      <c r="C327" s="244" t="s">
        <v>400</v>
      </c>
      <c r="D327" s="244" t="s">
        <v>155</v>
      </c>
      <c r="E327" s="245" t="s">
        <v>401</v>
      </c>
      <c r="F327" s="246" t="s">
        <v>402</v>
      </c>
      <c r="G327" s="247" t="s">
        <v>158</v>
      </c>
      <c r="H327" s="248">
        <v>38.905999999999999</v>
      </c>
      <c r="I327" s="249"/>
      <c r="J327" s="250">
        <f>ROUND(I327*H327,2)</f>
        <v>0</v>
      </c>
      <c r="K327" s="251"/>
      <c r="L327" s="44"/>
      <c r="M327" s="252" t="s">
        <v>1</v>
      </c>
      <c r="N327" s="253" t="s">
        <v>41</v>
      </c>
      <c r="O327" s="91"/>
      <c r="P327" s="254">
        <f>O327*H327</f>
        <v>0</v>
      </c>
      <c r="Q327" s="254">
        <v>0</v>
      </c>
      <c r="R327" s="254">
        <f>Q327*H327</f>
        <v>0</v>
      </c>
      <c r="S327" s="254">
        <v>0</v>
      </c>
      <c r="T327" s="255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56" t="s">
        <v>249</v>
      </c>
      <c r="AT327" s="256" t="s">
        <v>155</v>
      </c>
      <c r="AU327" s="256" t="s">
        <v>85</v>
      </c>
      <c r="AY327" s="17" t="s">
        <v>152</v>
      </c>
      <c r="BE327" s="257">
        <f>IF(N327="základní",J327,0)</f>
        <v>0</v>
      </c>
      <c r="BF327" s="257">
        <f>IF(N327="snížená",J327,0)</f>
        <v>0</v>
      </c>
      <c r="BG327" s="257">
        <f>IF(N327="zákl. přenesená",J327,0)</f>
        <v>0</v>
      </c>
      <c r="BH327" s="257">
        <f>IF(N327="sníž. přenesená",J327,0)</f>
        <v>0</v>
      </c>
      <c r="BI327" s="257">
        <f>IF(N327="nulová",J327,0)</f>
        <v>0</v>
      </c>
      <c r="BJ327" s="17" t="s">
        <v>83</v>
      </c>
      <c r="BK327" s="257">
        <f>ROUND(I327*H327,2)</f>
        <v>0</v>
      </c>
      <c r="BL327" s="17" t="s">
        <v>249</v>
      </c>
      <c r="BM327" s="256" t="s">
        <v>403</v>
      </c>
    </row>
    <row r="328" s="13" customFormat="1">
      <c r="A328" s="13"/>
      <c r="B328" s="258"/>
      <c r="C328" s="259"/>
      <c r="D328" s="260" t="s">
        <v>161</v>
      </c>
      <c r="E328" s="261" t="s">
        <v>1</v>
      </c>
      <c r="F328" s="262" t="s">
        <v>162</v>
      </c>
      <c r="G328" s="259"/>
      <c r="H328" s="261" t="s">
        <v>1</v>
      </c>
      <c r="I328" s="263"/>
      <c r="J328" s="259"/>
      <c r="K328" s="259"/>
      <c r="L328" s="264"/>
      <c r="M328" s="265"/>
      <c r="N328" s="266"/>
      <c r="O328" s="266"/>
      <c r="P328" s="266"/>
      <c r="Q328" s="266"/>
      <c r="R328" s="266"/>
      <c r="S328" s="266"/>
      <c r="T328" s="26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8" t="s">
        <v>161</v>
      </c>
      <c r="AU328" s="268" t="s">
        <v>85</v>
      </c>
      <c r="AV328" s="13" t="s">
        <v>83</v>
      </c>
      <c r="AW328" s="13" t="s">
        <v>32</v>
      </c>
      <c r="AX328" s="13" t="s">
        <v>76</v>
      </c>
      <c r="AY328" s="268" t="s">
        <v>152</v>
      </c>
    </row>
    <row r="329" s="13" customFormat="1">
      <c r="A329" s="13"/>
      <c r="B329" s="258"/>
      <c r="C329" s="259"/>
      <c r="D329" s="260" t="s">
        <v>161</v>
      </c>
      <c r="E329" s="261" t="s">
        <v>1</v>
      </c>
      <c r="F329" s="262" t="s">
        <v>391</v>
      </c>
      <c r="G329" s="259"/>
      <c r="H329" s="261" t="s">
        <v>1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8" t="s">
        <v>161</v>
      </c>
      <c r="AU329" s="268" t="s">
        <v>85</v>
      </c>
      <c r="AV329" s="13" t="s">
        <v>83</v>
      </c>
      <c r="AW329" s="13" t="s">
        <v>32</v>
      </c>
      <c r="AX329" s="13" t="s">
        <v>76</v>
      </c>
      <c r="AY329" s="268" t="s">
        <v>152</v>
      </c>
    </row>
    <row r="330" s="14" customFormat="1">
      <c r="A330" s="14"/>
      <c r="B330" s="269"/>
      <c r="C330" s="270"/>
      <c r="D330" s="260" t="s">
        <v>161</v>
      </c>
      <c r="E330" s="271" t="s">
        <v>1</v>
      </c>
      <c r="F330" s="272" t="s">
        <v>392</v>
      </c>
      <c r="G330" s="270"/>
      <c r="H330" s="273">
        <v>15.432</v>
      </c>
      <c r="I330" s="274"/>
      <c r="J330" s="270"/>
      <c r="K330" s="270"/>
      <c r="L330" s="275"/>
      <c r="M330" s="276"/>
      <c r="N330" s="277"/>
      <c r="O330" s="277"/>
      <c r="P330" s="277"/>
      <c r="Q330" s="277"/>
      <c r="R330" s="277"/>
      <c r="S330" s="277"/>
      <c r="T330" s="27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9" t="s">
        <v>161</v>
      </c>
      <c r="AU330" s="279" t="s">
        <v>85</v>
      </c>
      <c r="AV330" s="14" t="s">
        <v>85</v>
      </c>
      <c r="AW330" s="14" t="s">
        <v>32</v>
      </c>
      <c r="AX330" s="14" t="s">
        <v>76</v>
      </c>
      <c r="AY330" s="279" t="s">
        <v>152</v>
      </c>
    </row>
    <row r="331" s="13" customFormat="1">
      <c r="A331" s="13"/>
      <c r="B331" s="258"/>
      <c r="C331" s="259"/>
      <c r="D331" s="260" t="s">
        <v>161</v>
      </c>
      <c r="E331" s="261" t="s">
        <v>1</v>
      </c>
      <c r="F331" s="262" t="s">
        <v>377</v>
      </c>
      <c r="G331" s="259"/>
      <c r="H331" s="261" t="s">
        <v>1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8" t="s">
        <v>161</v>
      </c>
      <c r="AU331" s="268" t="s">
        <v>85</v>
      </c>
      <c r="AV331" s="13" t="s">
        <v>83</v>
      </c>
      <c r="AW331" s="13" t="s">
        <v>32</v>
      </c>
      <c r="AX331" s="13" t="s">
        <v>76</v>
      </c>
      <c r="AY331" s="268" t="s">
        <v>152</v>
      </c>
    </row>
    <row r="332" s="14" customFormat="1">
      <c r="A332" s="14"/>
      <c r="B332" s="269"/>
      <c r="C332" s="270"/>
      <c r="D332" s="260" t="s">
        <v>161</v>
      </c>
      <c r="E332" s="271" t="s">
        <v>1</v>
      </c>
      <c r="F332" s="272" t="s">
        <v>393</v>
      </c>
      <c r="G332" s="270"/>
      <c r="H332" s="273">
        <v>57.517000000000003</v>
      </c>
      <c r="I332" s="274"/>
      <c r="J332" s="270"/>
      <c r="K332" s="270"/>
      <c r="L332" s="275"/>
      <c r="M332" s="276"/>
      <c r="N332" s="277"/>
      <c r="O332" s="277"/>
      <c r="P332" s="277"/>
      <c r="Q332" s="277"/>
      <c r="R332" s="277"/>
      <c r="S332" s="277"/>
      <c r="T332" s="27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9" t="s">
        <v>161</v>
      </c>
      <c r="AU332" s="279" t="s">
        <v>85</v>
      </c>
      <c r="AV332" s="14" t="s">
        <v>85</v>
      </c>
      <c r="AW332" s="14" t="s">
        <v>32</v>
      </c>
      <c r="AX332" s="14" t="s">
        <v>76</v>
      </c>
      <c r="AY332" s="279" t="s">
        <v>152</v>
      </c>
    </row>
    <row r="333" s="13" customFormat="1">
      <c r="A333" s="13"/>
      <c r="B333" s="258"/>
      <c r="C333" s="259"/>
      <c r="D333" s="260" t="s">
        <v>161</v>
      </c>
      <c r="E333" s="261" t="s">
        <v>1</v>
      </c>
      <c r="F333" s="262" t="s">
        <v>394</v>
      </c>
      <c r="G333" s="259"/>
      <c r="H333" s="261" t="s">
        <v>1</v>
      </c>
      <c r="I333" s="263"/>
      <c r="J333" s="259"/>
      <c r="K333" s="259"/>
      <c r="L333" s="264"/>
      <c r="M333" s="265"/>
      <c r="N333" s="266"/>
      <c r="O333" s="266"/>
      <c r="P333" s="266"/>
      <c r="Q333" s="266"/>
      <c r="R333" s="266"/>
      <c r="S333" s="266"/>
      <c r="T333" s="26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8" t="s">
        <v>161</v>
      </c>
      <c r="AU333" s="268" t="s">
        <v>85</v>
      </c>
      <c r="AV333" s="13" t="s">
        <v>83</v>
      </c>
      <c r="AW333" s="13" t="s">
        <v>32</v>
      </c>
      <c r="AX333" s="13" t="s">
        <v>76</v>
      </c>
      <c r="AY333" s="268" t="s">
        <v>152</v>
      </c>
    </row>
    <row r="334" s="14" customFormat="1">
      <c r="A334" s="14"/>
      <c r="B334" s="269"/>
      <c r="C334" s="270"/>
      <c r="D334" s="260" t="s">
        <v>161</v>
      </c>
      <c r="E334" s="271" t="s">
        <v>1</v>
      </c>
      <c r="F334" s="272" t="s">
        <v>395</v>
      </c>
      <c r="G334" s="270"/>
      <c r="H334" s="273">
        <v>-34.042999999999999</v>
      </c>
      <c r="I334" s="274"/>
      <c r="J334" s="270"/>
      <c r="K334" s="270"/>
      <c r="L334" s="275"/>
      <c r="M334" s="276"/>
      <c r="N334" s="277"/>
      <c r="O334" s="277"/>
      <c r="P334" s="277"/>
      <c r="Q334" s="277"/>
      <c r="R334" s="277"/>
      <c r="S334" s="277"/>
      <c r="T334" s="27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9" t="s">
        <v>161</v>
      </c>
      <c r="AU334" s="279" t="s">
        <v>85</v>
      </c>
      <c r="AV334" s="14" t="s">
        <v>85</v>
      </c>
      <c r="AW334" s="14" t="s">
        <v>32</v>
      </c>
      <c r="AX334" s="14" t="s">
        <v>76</v>
      </c>
      <c r="AY334" s="279" t="s">
        <v>152</v>
      </c>
    </row>
    <row r="335" s="15" customFormat="1">
      <c r="A335" s="15"/>
      <c r="B335" s="280"/>
      <c r="C335" s="281"/>
      <c r="D335" s="260" t="s">
        <v>161</v>
      </c>
      <c r="E335" s="282" t="s">
        <v>1</v>
      </c>
      <c r="F335" s="283" t="s">
        <v>165</v>
      </c>
      <c r="G335" s="281"/>
      <c r="H335" s="284">
        <v>38.905999999999999</v>
      </c>
      <c r="I335" s="285"/>
      <c r="J335" s="281"/>
      <c r="K335" s="281"/>
      <c r="L335" s="286"/>
      <c r="M335" s="287"/>
      <c r="N335" s="288"/>
      <c r="O335" s="288"/>
      <c r="P335" s="288"/>
      <c r="Q335" s="288"/>
      <c r="R335" s="288"/>
      <c r="S335" s="288"/>
      <c r="T335" s="289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90" t="s">
        <v>161</v>
      </c>
      <c r="AU335" s="290" t="s">
        <v>85</v>
      </c>
      <c r="AV335" s="15" t="s">
        <v>159</v>
      </c>
      <c r="AW335" s="15" t="s">
        <v>32</v>
      </c>
      <c r="AX335" s="15" t="s">
        <v>83</v>
      </c>
      <c r="AY335" s="290" t="s">
        <v>152</v>
      </c>
    </row>
    <row r="336" s="12" customFormat="1" ht="25.92" customHeight="1">
      <c r="A336" s="12"/>
      <c r="B336" s="228"/>
      <c r="C336" s="229"/>
      <c r="D336" s="230" t="s">
        <v>75</v>
      </c>
      <c r="E336" s="231" t="s">
        <v>111</v>
      </c>
      <c r="F336" s="231" t="s">
        <v>404</v>
      </c>
      <c r="G336" s="229"/>
      <c r="H336" s="229"/>
      <c r="I336" s="232"/>
      <c r="J336" s="233">
        <f>BK336</f>
        <v>0</v>
      </c>
      <c r="K336" s="229"/>
      <c r="L336" s="234"/>
      <c r="M336" s="235"/>
      <c r="N336" s="236"/>
      <c r="O336" s="236"/>
      <c r="P336" s="237">
        <f>P337</f>
        <v>0</v>
      </c>
      <c r="Q336" s="236"/>
      <c r="R336" s="237">
        <f>R337</f>
        <v>0</v>
      </c>
      <c r="S336" s="236"/>
      <c r="T336" s="238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39" t="s">
        <v>159</v>
      </c>
      <c r="AT336" s="240" t="s">
        <v>75</v>
      </c>
      <c r="AU336" s="240" t="s">
        <v>76</v>
      </c>
      <c r="AY336" s="239" t="s">
        <v>152</v>
      </c>
      <c r="BK336" s="241">
        <f>BK337</f>
        <v>0</v>
      </c>
    </row>
    <row r="337" s="2" customFormat="1" ht="16.5" customHeight="1">
      <c r="A337" s="38"/>
      <c r="B337" s="39"/>
      <c r="C337" s="244" t="s">
        <v>405</v>
      </c>
      <c r="D337" s="244" t="s">
        <v>155</v>
      </c>
      <c r="E337" s="245" t="s">
        <v>406</v>
      </c>
      <c r="F337" s="246" t="s">
        <v>407</v>
      </c>
      <c r="G337" s="247" t="s">
        <v>274</v>
      </c>
      <c r="H337" s="248">
        <v>1</v>
      </c>
      <c r="I337" s="249"/>
      <c r="J337" s="250">
        <f>ROUND(I337*H337,2)</f>
        <v>0</v>
      </c>
      <c r="K337" s="251"/>
      <c r="L337" s="44"/>
      <c r="M337" s="291" t="s">
        <v>1</v>
      </c>
      <c r="N337" s="292" t="s">
        <v>41</v>
      </c>
      <c r="O337" s="293"/>
      <c r="P337" s="294">
        <f>O337*H337</f>
        <v>0</v>
      </c>
      <c r="Q337" s="294">
        <v>0</v>
      </c>
      <c r="R337" s="294">
        <f>Q337*H337</f>
        <v>0</v>
      </c>
      <c r="S337" s="294">
        <v>0</v>
      </c>
      <c r="T337" s="295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56" t="s">
        <v>408</v>
      </c>
      <c r="AT337" s="256" t="s">
        <v>155</v>
      </c>
      <c r="AU337" s="256" t="s">
        <v>83</v>
      </c>
      <c r="AY337" s="17" t="s">
        <v>152</v>
      </c>
      <c r="BE337" s="257">
        <f>IF(N337="základní",J337,0)</f>
        <v>0</v>
      </c>
      <c r="BF337" s="257">
        <f>IF(N337="snížená",J337,0)</f>
        <v>0</v>
      </c>
      <c r="BG337" s="257">
        <f>IF(N337="zákl. přenesená",J337,0)</f>
        <v>0</v>
      </c>
      <c r="BH337" s="257">
        <f>IF(N337="sníž. přenesená",J337,0)</f>
        <v>0</v>
      </c>
      <c r="BI337" s="257">
        <f>IF(N337="nulová",J337,0)</f>
        <v>0</v>
      </c>
      <c r="BJ337" s="17" t="s">
        <v>83</v>
      </c>
      <c r="BK337" s="257">
        <f>ROUND(I337*H337,2)</f>
        <v>0</v>
      </c>
      <c r="BL337" s="17" t="s">
        <v>408</v>
      </c>
      <c r="BM337" s="256" t="s">
        <v>409</v>
      </c>
    </row>
    <row r="338" s="2" customFormat="1" ht="6.96" customHeight="1">
      <c r="A338" s="38"/>
      <c r="B338" s="66"/>
      <c r="C338" s="67"/>
      <c r="D338" s="67"/>
      <c r="E338" s="67"/>
      <c r="F338" s="67"/>
      <c r="G338" s="67"/>
      <c r="H338" s="67"/>
      <c r="I338" s="192"/>
      <c r="J338" s="67"/>
      <c r="K338" s="67"/>
      <c r="L338" s="44"/>
      <c r="M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</row>
  </sheetData>
  <sheetProtection sheet="1" autoFilter="0" formatColumns="0" formatRows="0" objects="1" scenarios="1" spinCount="100000" saltValue="WBvktVQfaL9A0gLFzWYme9Aep85s4SpMu+FsiavTe5/DJnpMVV1t+1ITpb5YrlwaGZ/Bj85YeYZdEFoFNpO03A==" hashValue="ZxzmVmQqcYCGB2rf97gZDV7Hj+XUxvX1ngIRBDw4+Adfvor/wvZeG5k3CMzuuMANrZJgqEutEpQZ+3DkyjPQyQ==" algorithmName="SHA-512" password="CC35"/>
  <autoFilter ref="C133:K3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Přestavba školnického bytu na ředitelnu a zázemí ZUŠ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410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24. 2. 2020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ROUND(J137,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ROUND((SUM(BE137:BE588)),  2)</f>
        <v>0</v>
      </c>
      <c r="G35" s="38"/>
      <c r="H35" s="38"/>
      <c r="I35" s="171">
        <v>0.20999999999999999</v>
      </c>
      <c r="J35" s="170">
        <f>ROUND(((SUM(BE137:BE588))*I35),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ROUND((SUM(BF137:BF588)),  2)</f>
        <v>0</v>
      </c>
      <c r="G36" s="38"/>
      <c r="H36" s="38"/>
      <c r="I36" s="171">
        <v>0.14999999999999999</v>
      </c>
      <c r="J36" s="170">
        <f>ROUND(((SUM(BF137:BF588))*I36),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ROUND((SUM(BG137:BG588)),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ROUND((SUM(BH137:BH588)),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ROUND((SUM(BI137:BI588)),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Přestavba školnického bytu na ředitelnu a zázemí ZUŠ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01.2 - Nový stav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U Dělnického cvičiště 1100/1, Praha 6</v>
      </c>
      <c r="G91" s="40"/>
      <c r="H91" s="40"/>
      <c r="I91" s="156" t="s">
        <v>22</v>
      </c>
      <c r="J91" s="79" t="str">
        <f>IF(J14="","",J14)</f>
        <v>24. 2. 2020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MČ Praha 6, Odbor školství, Čs. armády 601/23, P6</v>
      </c>
      <c r="G93" s="40"/>
      <c r="H93" s="40"/>
      <c r="I93" s="156" t="s">
        <v>30</v>
      </c>
      <c r="J93" s="36" t="str">
        <f>E23</f>
        <v>D PLUS PROJEKTOVÁ A INŽENÝRSKÁ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J137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123</v>
      </c>
      <c r="E99" s="205"/>
      <c r="F99" s="205"/>
      <c r="G99" s="205"/>
      <c r="H99" s="205"/>
      <c r="I99" s="206"/>
      <c r="J99" s="207">
        <f>J138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411</v>
      </c>
      <c r="E100" s="211"/>
      <c r="F100" s="211"/>
      <c r="G100" s="211"/>
      <c r="H100" s="211"/>
      <c r="I100" s="212"/>
      <c r="J100" s="213">
        <f>J139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412</v>
      </c>
      <c r="E101" s="211"/>
      <c r="F101" s="211"/>
      <c r="G101" s="211"/>
      <c r="H101" s="211"/>
      <c r="I101" s="212"/>
      <c r="J101" s="213">
        <f>J170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124</v>
      </c>
      <c r="E102" s="211"/>
      <c r="F102" s="211"/>
      <c r="G102" s="211"/>
      <c r="H102" s="211"/>
      <c r="I102" s="212"/>
      <c r="J102" s="213">
        <f>J215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9"/>
      <c r="C103" s="133"/>
      <c r="D103" s="210" t="s">
        <v>413</v>
      </c>
      <c r="E103" s="211"/>
      <c r="F103" s="211"/>
      <c r="G103" s="211"/>
      <c r="H103" s="211"/>
      <c r="I103" s="212"/>
      <c r="J103" s="213">
        <f>J270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2"/>
      <c r="C104" s="203"/>
      <c r="D104" s="204" t="s">
        <v>126</v>
      </c>
      <c r="E104" s="205"/>
      <c r="F104" s="205"/>
      <c r="G104" s="205"/>
      <c r="H104" s="205"/>
      <c r="I104" s="206"/>
      <c r="J104" s="207">
        <f>J272</f>
        <v>0</v>
      </c>
      <c r="K104" s="203"/>
      <c r="L104" s="20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9"/>
      <c r="C105" s="133"/>
      <c r="D105" s="210" t="s">
        <v>414</v>
      </c>
      <c r="E105" s="211"/>
      <c r="F105" s="211"/>
      <c r="G105" s="211"/>
      <c r="H105" s="211"/>
      <c r="I105" s="212"/>
      <c r="J105" s="213">
        <f>J273</f>
        <v>0</v>
      </c>
      <c r="K105" s="133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9"/>
      <c r="C106" s="133"/>
      <c r="D106" s="210" t="s">
        <v>415</v>
      </c>
      <c r="E106" s="211"/>
      <c r="F106" s="211"/>
      <c r="G106" s="211"/>
      <c r="H106" s="211"/>
      <c r="I106" s="212"/>
      <c r="J106" s="213">
        <f>J282</f>
        <v>0</v>
      </c>
      <c r="K106" s="133"/>
      <c r="L106" s="21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9"/>
      <c r="C107" s="133"/>
      <c r="D107" s="210" t="s">
        <v>129</v>
      </c>
      <c r="E107" s="211"/>
      <c r="F107" s="211"/>
      <c r="G107" s="211"/>
      <c r="H107" s="211"/>
      <c r="I107" s="212"/>
      <c r="J107" s="213">
        <f>J291</f>
        <v>0</v>
      </c>
      <c r="K107" s="133"/>
      <c r="L107" s="21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9"/>
      <c r="C108" s="133"/>
      <c r="D108" s="210" t="s">
        <v>416</v>
      </c>
      <c r="E108" s="211"/>
      <c r="F108" s="211"/>
      <c r="G108" s="211"/>
      <c r="H108" s="211"/>
      <c r="I108" s="212"/>
      <c r="J108" s="213">
        <f>J300</f>
        <v>0</v>
      </c>
      <c r="K108" s="133"/>
      <c r="L108" s="21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9"/>
      <c r="C109" s="133"/>
      <c r="D109" s="210" t="s">
        <v>131</v>
      </c>
      <c r="E109" s="211"/>
      <c r="F109" s="211"/>
      <c r="G109" s="211"/>
      <c r="H109" s="211"/>
      <c r="I109" s="212"/>
      <c r="J109" s="213">
        <f>J307</f>
        <v>0</v>
      </c>
      <c r="K109" s="133"/>
      <c r="L109" s="21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9"/>
      <c r="C110" s="133"/>
      <c r="D110" s="210" t="s">
        <v>132</v>
      </c>
      <c r="E110" s="211"/>
      <c r="F110" s="211"/>
      <c r="G110" s="211"/>
      <c r="H110" s="211"/>
      <c r="I110" s="212"/>
      <c r="J110" s="213">
        <f>J322</f>
        <v>0</v>
      </c>
      <c r="K110" s="133"/>
      <c r="L110" s="21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9"/>
      <c r="C111" s="133"/>
      <c r="D111" s="210" t="s">
        <v>417</v>
      </c>
      <c r="E111" s="211"/>
      <c r="F111" s="211"/>
      <c r="G111" s="211"/>
      <c r="H111" s="211"/>
      <c r="I111" s="212"/>
      <c r="J111" s="213">
        <f>J385</f>
        <v>0</v>
      </c>
      <c r="K111" s="133"/>
      <c r="L111" s="21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9"/>
      <c r="C112" s="133"/>
      <c r="D112" s="210" t="s">
        <v>133</v>
      </c>
      <c r="E112" s="211"/>
      <c r="F112" s="211"/>
      <c r="G112" s="211"/>
      <c r="H112" s="211"/>
      <c r="I112" s="212"/>
      <c r="J112" s="213">
        <f>J430</f>
        <v>0</v>
      </c>
      <c r="K112" s="133"/>
      <c r="L112" s="21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9"/>
      <c r="C113" s="133"/>
      <c r="D113" s="210" t="s">
        <v>418</v>
      </c>
      <c r="E113" s="211"/>
      <c r="F113" s="211"/>
      <c r="G113" s="211"/>
      <c r="H113" s="211"/>
      <c r="I113" s="212"/>
      <c r="J113" s="213">
        <f>J462</f>
        <v>0</v>
      </c>
      <c r="K113" s="133"/>
      <c r="L113" s="21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9"/>
      <c r="C114" s="133"/>
      <c r="D114" s="210" t="s">
        <v>134</v>
      </c>
      <c r="E114" s="211"/>
      <c r="F114" s="211"/>
      <c r="G114" s="211"/>
      <c r="H114" s="211"/>
      <c r="I114" s="212"/>
      <c r="J114" s="213">
        <f>J494</f>
        <v>0</v>
      </c>
      <c r="K114" s="133"/>
      <c r="L114" s="21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9"/>
      <c r="C115" s="133"/>
      <c r="D115" s="210" t="s">
        <v>135</v>
      </c>
      <c r="E115" s="211"/>
      <c r="F115" s="211"/>
      <c r="G115" s="211"/>
      <c r="H115" s="211"/>
      <c r="I115" s="212"/>
      <c r="J115" s="213">
        <f>J533</f>
        <v>0</v>
      </c>
      <c r="K115" s="133"/>
      <c r="L115" s="21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192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195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137</v>
      </c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96" t="str">
        <f>E7</f>
        <v>Přestavba školnického bytu na ředitelnu a zázemí ZUŠ</v>
      </c>
      <c r="F125" s="32"/>
      <c r="G125" s="32"/>
      <c r="H125" s="32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" customFormat="1" ht="12" customHeight="1">
      <c r="B126" s="21"/>
      <c r="C126" s="32" t="s">
        <v>114</v>
      </c>
      <c r="D126" s="22"/>
      <c r="E126" s="22"/>
      <c r="F126" s="22"/>
      <c r="G126" s="22"/>
      <c r="H126" s="22"/>
      <c r="I126" s="146"/>
      <c r="J126" s="22"/>
      <c r="K126" s="22"/>
      <c r="L126" s="20"/>
    </row>
    <row r="127" s="2" customFormat="1" ht="16.5" customHeight="1">
      <c r="A127" s="38"/>
      <c r="B127" s="39"/>
      <c r="C127" s="40"/>
      <c r="D127" s="40"/>
      <c r="E127" s="196" t="s">
        <v>115</v>
      </c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116</v>
      </c>
      <c r="D128" s="40"/>
      <c r="E128" s="40"/>
      <c r="F128" s="40"/>
      <c r="G128" s="40"/>
      <c r="H128" s="40"/>
      <c r="I128" s="15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E11</f>
        <v>01.2 - Nový stav</v>
      </c>
      <c r="F129" s="40"/>
      <c r="G129" s="40"/>
      <c r="H129" s="40"/>
      <c r="I129" s="15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F14</f>
        <v>U Dělnického cvičiště 1100/1, Praha 6</v>
      </c>
      <c r="G131" s="40"/>
      <c r="H131" s="40"/>
      <c r="I131" s="156" t="s">
        <v>22</v>
      </c>
      <c r="J131" s="79" t="str">
        <f>IF(J14="","",J14)</f>
        <v>24. 2. 2020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154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40.05" customHeight="1">
      <c r="A133" s="38"/>
      <c r="B133" s="39"/>
      <c r="C133" s="32" t="s">
        <v>24</v>
      </c>
      <c r="D133" s="40"/>
      <c r="E133" s="40"/>
      <c r="F133" s="27" t="str">
        <f>E17</f>
        <v>MČ Praha 6, Odbor školství, Čs. armády 601/23, P6</v>
      </c>
      <c r="G133" s="40"/>
      <c r="H133" s="40"/>
      <c r="I133" s="156" t="s">
        <v>30</v>
      </c>
      <c r="J133" s="36" t="str">
        <f>E23</f>
        <v>D PLUS PROJEKTOVÁ A INŽENÝRSKÁ a.s.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28</v>
      </c>
      <c r="D134" s="40"/>
      <c r="E134" s="40"/>
      <c r="F134" s="27" t="str">
        <f>IF(E20="","",E20)</f>
        <v>Vyplň údaj</v>
      </c>
      <c r="G134" s="40"/>
      <c r="H134" s="40"/>
      <c r="I134" s="156" t="s">
        <v>33</v>
      </c>
      <c r="J134" s="36" t="str">
        <f>E26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154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215"/>
      <c r="B136" s="216"/>
      <c r="C136" s="217" t="s">
        <v>138</v>
      </c>
      <c r="D136" s="218" t="s">
        <v>61</v>
      </c>
      <c r="E136" s="218" t="s">
        <v>57</v>
      </c>
      <c r="F136" s="218" t="s">
        <v>58</v>
      </c>
      <c r="G136" s="218" t="s">
        <v>139</v>
      </c>
      <c r="H136" s="218" t="s">
        <v>140</v>
      </c>
      <c r="I136" s="219" t="s">
        <v>141</v>
      </c>
      <c r="J136" s="220" t="s">
        <v>120</v>
      </c>
      <c r="K136" s="221" t="s">
        <v>142</v>
      </c>
      <c r="L136" s="222"/>
      <c r="M136" s="100" t="s">
        <v>1</v>
      </c>
      <c r="N136" s="101" t="s">
        <v>40</v>
      </c>
      <c r="O136" s="101" t="s">
        <v>143</v>
      </c>
      <c r="P136" s="101" t="s">
        <v>144</v>
      </c>
      <c r="Q136" s="101" t="s">
        <v>145</v>
      </c>
      <c r="R136" s="101" t="s">
        <v>146</v>
      </c>
      <c r="S136" s="101" t="s">
        <v>147</v>
      </c>
      <c r="T136" s="102" t="s">
        <v>148</v>
      </c>
      <c r="U136" s="215"/>
      <c r="V136" s="215"/>
      <c r="W136" s="215"/>
      <c r="X136" s="215"/>
      <c r="Y136" s="215"/>
      <c r="Z136" s="215"/>
      <c r="AA136" s="215"/>
      <c r="AB136" s="215"/>
      <c r="AC136" s="215"/>
      <c r="AD136" s="215"/>
      <c r="AE136" s="215"/>
    </row>
    <row r="137" s="2" customFormat="1" ht="22.8" customHeight="1">
      <c r="A137" s="38"/>
      <c r="B137" s="39"/>
      <c r="C137" s="107" t="s">
        <v>149</v>
      </c>
      <c r="D137" s="40"/>
      <c r="E137" s="40"/>
      <c r="F137" s="40"/>
      <c r="G137" s="40"/>
      <c r="H137" s="40"/>
      <c r="I137" s="154"/>
      <c r="J137" s="223">
        <f>BK137</f>
        <v>0</v>
      </c>
      <c r="K137" s="40"/>
      <c r="L137" s="44"/>
      <c r="M137" s="103"/>
      <c r="N137" s="224"/>
      <c r="O137" s="104"/>
      <c r="P137" s="225">
        <f>P138+P272</f>
        <v>0</v>
      </c>
      <c r="Q137" s="104"/>
      <c r="R137" s="225">
        <f>R138+R272</f>
        <v>9.6963346700000024</v>
      </c>
      <c r="S137" s="104"/>
      <c r="T137" s="226">
        <f>T138+T272</f>
        <v>0.034229920000000004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75</v>
      </c>
      <c r="AU137" s="17" t="s">
        <v>122</v>
      </c>
      <c r="BK137" s="227">
        <f>BK138+BK272</f>
        <v>0</v>
      </c>
    </row>
    <row r="138" s="12" customFormat="1" ht="25.92" customHeight="1">
      <c r="A138" s="12"/>
      <c r="B138" s="228"/>
      <c r="C138" s="229"/>
      <c r="D138" s="230" t="s">
        <v>75</v>
      </c>
      <c r="E138" s="231" t="s">
        <v>150</v>
      </c>
      <c r="F138" s="231" t="s">
        <v>151</v>
      </c>
      <c r="G138" s="229"/>
      <c r="H138" s="229"/>
      <c r="I138" s="232"/>
      <c r="J138" s="233">
        <f>BK138</f>
        <v>0</v>
      </c>
      <c r="K138" s="229"/>
      <c r="L138" s="234"/>
      <c r="M138" s="235"/>
      <c r="N138" s="236"/>
      <c r="O138" s="236"/>
      <c r="P138" s="237">
        <f>P139+P170+P215+P270</f>
        <v>0</v>
      </c>
      <c r="Q138" s="236"/>
      <c r="R138" s="237">
        <f>R139+R170+R215+R270</f>
        <v>5.2150198900000007</v>
      </c>
      <c r="S138" s="236"/>
      <c r="T138" s="238">
        <f>T139+T170+T215+T270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9" t="s">
        <v>83</v>
      </c>
      <c r="AT138" s="240" t="s">
        <v>75</v>
      </c>
      <c r="AU138" s="240" t="s">
        <v>76</v>
      </c>
      <c r="AY138" s="239" t="s">
        <v>152</v>
      </c>
      <c r="BK138" s="241">
        <f>BK139+BK170+BK215+BK270</f>
        <v>0</v>
      </c>
    </row>
    <row r="139" s="12" customFormat="1" ht="22.8" customHeight="1">
      <c r="A139" s="12"/>
      <c r="B139" s="228"/>
      <c r="C139" s="229"/>
      <c r="D139" s="230" t="s">
        <v>75</v>
      </c>
      <c r="E139" s="242" t="s">
        <v>173</v>
      </c>
      <c r="F139" s="242" t="s">
        <v>419</v>
      </c>
      <c r="G139" s="229"/>
      <c r="H139" s="229"/>
      <c r="I139" s="232"/>
      <c r="J139" s="243">
        <f>BK139</f>
        <v>0</v>
      </c>
      <c r="K139" s="229"/>
      <c r="L139" s="234"/>
      <c r="M139" s="235"/>
      <c r="N139" s="236"/>
      <c r="O139" s="236"/>
      <c r="P139" s="237">
        <f>SUM(P140:P169)</f>
        <v>0</v>
      </c>
      <c r="Q139" s="236"/>
      <c r="R139" s="237">
        <f>SUM(R140:R169)</f>
        <v>1.4545674499999999</v>
      </c>
      <c r="S139" s="236"/>
      <c r="T139" s="238">
        <f>SUM(T140:T169)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9" t="s">
        <v>83</v>
      </c>
      <c r="AT139" s="240" t="s">
        <v>75</v>
      </c>
      <c r="AU139" s="240" t="s">
        <v>83</v>
      </c>
      <c r="AY139" s="239" t="s">
        <v>152</v>
      </c>
      <c r="BK139" s="241">
        <f>SUM(BK140:BK169)</f>
        <v>0</v>
      </c>
    </row>
    <row r="140" s="2" customFormat="1" ht="21.75" customHeight="1">
      <c r="A140" s="38"/>
      <c r="B140" s="39"/>
      <c r="C140" s="244" t="s">
        <v>83</v>
      </c>
      <c r="D140" s="244" t="s">
        <v>155</v>
      </c>
      <c r="E140" s="245" t="s">
        <v>420</v>
      </c>
      <c r="F140" s="246" t="s">
        <v>421</v>
      </c>
      <c r="G140" s="247" t="s">
        <v>158</v>
      </c>
      <c r="H140" s="248">
        <v>1.4350000000000001</v>
      </c>
      <c r="I140" s="249"/>
      <c r="J140" s="250">
        <f>ROUND(I140*H140,2)</f>
        <v>0</v>
      </c>
      <c r="K140" s="251"/>
      <c r="L140" s="44"/>
      <c r="M140" s="252" t="s">
        <v>1</v>
      </c>
      <c r="N140" s="253" t="s">
        <v>41</v>
      </c>
      <c r="O140" s="91"/>
      <c r="P140" s="254">
        <f>O140*H140</f>
        <v>0</v>
      </c>
      <c r="Q140" s="254">
        <v>0.1623</v>
      </c>
      <c r="R140" s="254">
        <f>Q140*H140</f>
        <v>0.23290050000000001</v>
      </c>
      <c r="S140" s="254">
        <v>0</v>
      </c>
      <c r="T140" s="25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6" t="s">
        <v>159</v>
      </c>
      <c r="AT140" s="256" t="s">
        <v>155</v>
      </c>
      <c r="AU140" s="256" t="s">
        <v>85</v>
      </c>
      <c r="AY140" s="17" t="s">
        <v>152</v>
      </c>
      <c r="BE140" s="257">
        <f>IF(N140="základní",J140,0)</f>
        <v>0</v>
      </c>
      <c r="BF140" s="257">
        <f>IF(N140="snížená",J140,0)</f>
        <v>0</v>
      </c>
      <c r="BG140" s="257">
        <f>IF(N140="zákl. přenesená",J140,0)</f>
        <v>0</v>
      </c>
      <c r="BH140" s="257">
        <f>IF(N140="sníž. přenesená",J140,0)</f>
        <v>0</v>
      </c>
      <c r="BI140" s="257">
        <f>IF(N140="nulová",J140,0)</f>
        <v>0</v>
      </c>
      <c r="BJ140" s="17" t="s">
        <v>83</v>
      </c>
      <c r="BK140" s="257">
        <f>ROUND(I140*H140,2)</f>
        <v>0</v>
      </c>
      <c r="BL140" s="17" t="s">
        <v>159</v>
      </c>
      <c r="BM140" s="256" t="s">
        <v>422</v>
      </c>
    </row>
    <row r="141" s="13" customFormat="1">
      <c r="A141" s="13"/>
      <c r="B141" s="258"/>
      <c r="C141" s="259"/>
      <c r="D141" s="260" t="s">
        <v>161</v>
      </c>
      <c r="E141" s="261" t="s">
        <v>1</v>
      </c>
      <c r="F141" s="262" t="s">
        <v>423</v>
      </c>
      <c r="G141" s="259"/>
      <c r="H141" s="261" t="s">
        <v>1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161</v>
      </c>
      <c r="AU141" s="268" t="s">
        <v>85</v>
      </c>
      <c r="AV141" s="13" t="s">
        <v>83</v>
      </c>
      <c r="AW141" s="13" t="s">
        <v>32</v>
      </c>
      <c r="AX141" s="13" t="s">
        <v>76</v>
      </c>
      <c r="AY141" s="268" t="s">
        <v>152</v>
      </c>
    </row>
    <row r="142" s="14" customFormat="1">
      <c r="A142" s="14"/>
      <c r="B142" s="269"/>
      <c r="C142" s="270"/>
      <c r="D142" s="260" t="s">
        <v>161</v>
      </c>
      <c r="E142" s="271" t="s">
        <v>1</v>
      </c>
      <c r="F142" s="272" t="s">
        <v>424</v>
      </c>
      <c r="G142" s="270"/>
      <c r="H142" s="273">
        <v>1.4350000000000001</v>
      </c>
      <c r="I142" s="274"/>
      <c r="J142" s="270"/>
      <c r="K142" s="270"/>
      <c r="L142" s="275"/>
      <c r="M142" s="276"/>
      <c r="N142" s="277"/>
      <c r="O142" s="277"/>
      <c r="P142" s="277"/>
      <c r="Q142" s="277"/>
      <c r="R142" s="277"/>
      <c r="S142" s="277"/>
      <c r="T142" s="27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9" t="s">
        <v>161</v>
      </c>
      <c r="AU142" s="279" t="s">
        <v>85</v>
      </c>
      <c r="AV142" s="14" t="s">
        <v>85</v>
      </c>
      <c r="AW142" s="14" t="s">
        <v>32</v>
      </c>
      <c r="AX142" s="14" t="s">
        <v>76</v>
      </c>
      <c r="AY142" s="279" t="s">
        <v>152</v>
      </c>
    </row>
    <row r="143" s="15" customFormat="1">
      <c r="A143" s="15"/>
      <c r="B143" s="280"/>
      <c r="C143" s="281"/>
      <c r="D143" s="260" t="s">
        <v>161</v>
      </c>
      <c r="E143" s="282" t="s">
        <v>1</v>
      </c>
      <c r="F143" s="283" t="s">
        <v>165</v>
      </c>
      <c r="G143" s="281"/>
      <c r="H143" s="284">
        <v>1.4350000000000001</v>
      </c>
      <c r="I143" s="285"/>
      <c r="J143" s="281"/>
      <c r="K143" s="281"/>
      <c r="L143" s="286"/>
      <c r="M143" s="287"/>
      <c r="N143" s="288"/>
      <c r="O143" s="288"/>
      <c r="P143" s="288"/>
      <c r="Q143" s="288"/>
      <c r="R143" s="288"/>
      <c r="S143" s="288"/>
      <c r="T143" s="28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90" t="s">
        <v>161</v>
      </c>
      <c r="AU143" s="290" t="s">
        <v>85</v>
      </c>
      <c r="AV143" s="15" t="s">
        <v>159</v>
      </c>
      <c r="AW143" s="15" t="s">
        <v>32</v>
      </c>
      <c r="AX143" s="15" t="s">
        <v>83</v>
      </c>
      <c r="AY143" s="290" t="s">
        <v>152</v>
      </c>
    </row>
    <row r="144" s="2" customFormat="1" ht="21.75" customHeight="1">
      <c r="A144" s="38"/>
      <c r="B144" s="39"/>
      <c r="C144" s="244" t="s">
        <v>85</v>
      </c>
      <c r="D144" s="244" t="s">
        <v>155</v>
      </c>
      <c r="E144" s="245" t="s">
        <v>425</v>
      </c>
      <c r="F144" s="246" t="s">
        <v>426</v>
      </c>
      <c r="G144" s="247" t="s">
        <v>211</v>
      </c>
      <c r="H144" s="248">
        <v>0.059999999999999998</v>
      </c>
      <c r="I144" s="249"/>
      <c r="J144" s="250">
        <f>ROUND(I144*H144,2)</f>
        <v>0</v>
      </c>
      <c r="K144" s="251"/>
      <c r="L144" s="44"/>
      <c r="M144" s="252" t="s">
        <v>1</v>
      </c>
      <c r="N144" s="253" t="s">
        <v>41</v>
      </c>
      <c r="O144" s="91"/>
      <c r="P144" s="254">
        <f>O144*H144</f>
        <v>0</v>
      </c>
      <c r="Q144" s="254">
        <v>1.0900000000000001</v>
      </c>
      <c r="R144" s="254">
        <f>Q144*H144</f>
        <v>0.0654</v>
      </c>
      <c r="S144" s="254">
        <v>0</v>
      </c>
      <c r="T144" s="25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6" t="s">
        <v>159</v>
      </c>
      <c r="AT144" s="256" t="s">
        <v>155</v>
      </c>
      <c r="AU144" s="256" t="s">
        <v>85</v>
      </c>
      <c r="AY144" s="17" t="s">
        <v>152</v>
      </c>
      <c r="BE144" s="257">
        <f>IF(N144="základní",J144,0)</f>
        <v>0</v>
      </c>
      <c r="BF144" s="257">
        <f>IF(N144="snížená",J144,0)</f>
        <v>0</v>
      </c>
      <c r="BG144" s="257">
        <f>IF(N144="zákl. přenesená",J144,0)</f>
        <v>0</v>
      </c>
      <c r="BH144" s="257">
        <f>IF(N144="sníž. přenesená",J144,0)</f>
        <v>0</v>
      </c>
      <c r="BI144" s="257">
        <f>IF(N144="nulová",J144,0)</f>
        <v>0</v>
      </c>
      <c r="BJ144" s="17" t="s">
        <v>83</v>
      </c>
      <c r="BK144" s="257">
        <f>ROUND(I144*H144,2)</f>
        <v>0</v>
      </c>
      <c r="BL144" s="17" t="s">
        <v>159</v>
      </c>
      <c r="BM144" s="256" t="s">
        <v>427</v>
      </c>
    </row>
    <row r="145" s="13" customFormat="1">
      <c r="A145" s="13"/>
      <c r="B145" s="258"/>
      <c r="C145" s="259"/>
      <c r="D145" s="260" t="s">
        <v>161</v>
      </c>
      <c r="E145" s="261" t="s">
        <v>1</v>
      </c>
      <c r="F145" s="262" t="s">
        <v>428</v>
      </c>
      <c r="G145" s="259"/>
      <c r="H145" s="261" t="s">
        <v>1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8" t="s">
        <v>161</v>
      </c>
      <c r="AU145" s="268" t="s">
        <v>85</v>
      </c>
      <c r="AV145" s="13" t="s">
        <v>83</v>
      </c>
      <c r="AW145" s="13" t="s">
        <v>32</v>
      </c>
      <c r="AX145" s="13" t="s">
        <v>76</v>
      </c>
      <c r="AY145" s="268" t="s">
        <v>152</v>
      </c>
    </row>
    <row r="146" s="14" customFormat="1">
      <c r="A146" s="14"/>
      <c r="B146" s="269"/>
      <c r="C146" s="270"/>
      <c r="D146" s="260" t="s">
        <v>161</v>
      </c>
      <c r="E146" s="271" t="s">
        <v>1</v>
      </c>
      <c r="F146" s="272" t="s">
        <v>429</v>
      </c>
      <c r="G146" s="270"/>
      <c r="H146" s="273">
        <v>0.016</v>
      </c>
      <c r="I146" s="274"/>
      <c r="J146" s="270"/>
      <c r="K146" s="270"/>
      <c r="L146" s="275"/>
      <c r="M146" s="276"/>
      <c r="N146" s="277"/>
      <c r="O146" s="277"/>
      <c r="P146" s="277"/>
      <c r="Q146" s="277"/>
      <c r="R146" s="277"/>
      <c r="S146" s="277"/>
      <c r="T146" s="27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9" t="s">
        <v>161</v>
      </c>
      <c r="AU146" s="279" t="s">
        <v>85</v>
      </c>
      <c r="AV146" s="14" t="s">
        <v>85</v>
      </c>
      <c r="AW146" s="14" t="s">
        <v>32</v>
      </c>
      <c r="AX146" s="14" t="s">
        <v>76</v>
      </c>
      <c r="AY146" s="279" t="s">
        <v>152</v>
      </c>
    </row>
    <row r="147" s="14" customFormat="1">
      <c r="A147" s="14"/>
      <c r="B147" s="269"/>
      <c r="C147" s="270"/>
      <c r="D147" s="260" t="s">
        <v>161</v>
      </c>
      <c r="E147" s="271" t="s">
        <v>1</v>
      </c>
      <c r="F147" s="272" t="s">
        <v>430</v>
      </c>
      <c r="G147" s="270"/>
      <c r="H147" s="273">
        <v>0.043999999999999997</v>
      </c>
      <c r="I147" s="274"/>
      <c r="J147" s="270"/>
      <c r="K147" s="270"/>
      <c r="L147" s="275"/>
      <c r="M147" s="276"/>
      <c r="N147" s="277"/>
      <c r="O147" s="277"/>
      <c r="P147" s="277"/>
      <c r="Q147" s="277"/>
      <c r="R147" s="277"/>
      <c r="S147" s="277"/>
      <c r="T147" s="27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9" t="s">
        <v>161</v>
      </c>
      <c r="AU147" s="279" t="s">
        <v>85</v>
      </c>
      <c r="AV147" s="14" t="s">
        <v>85</v>
      </c>
      <c r="AW147" s="14" t="s">
        <v>32</v>
      </c>
      <c r="AX147" s="14" t="s">
        <v>76</v>
      </c>
      <c r="AY147" s="279" t="s">
        <v>152</v>
      </c>
    </row>
    <row r="148" s="15" customFormat="1">
      <c r="A148" s="15"/>
      <c r="B148" s="280"/>
      <c r="C148" s="281"/>
      <c r="D148" s="260" t="s">
        <v>161</v>
      </c>
      <c r="E148" s="282" t="s">
        <v>1</v>
      </c>
      <c r="F148" s="283" t="s">
        <v>165</v>
      </c>
      <c r="G148" s="281"/>
      <c r="H148" s="284">
        <v>0.059999999999999998</v>
      </c>
      <c r="I148" s="285"/>
      <c r="J148" s="281"/>
      <c r="K148" s="281"/>
      <c r="L148" s="286"/>
      <c r="M148" s="287"/>
      <c r="N148" s="288"/>
      <c r="O148" s="288"/>
      <c r="P148" s="288"/>
      <c r="Q148" s="288"/>
      <c r="R148" s="288"/>
      <c r="S148" s="288"/>
      <c r="T148" s="28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0" t="s">
        <v>161</v>
      </c>
      <c r="AU148" s="290" t="s">
        <v>85</v>
      </c>
      <c r="AV148" s="15" t="s">
        <v>159</v>
      </c>
      <c r="AW148" s="15" t="s">
        <v>32</v>
      </c>
      <c r="AX148" s="15" t="s">
        <v>83</v>
      </c>
      <c r="AY148" s="290" t="s">
        <v>152</v>
      </c>
    </row>
    <row r="149" s="2" customFormat="1" ht="21.75" customHeight="1">
      <c r="A149" s="38"/>
      <c r="B149" s="39"/>
      <c r="C149" s="244" t="s">
        <v>173</v>
      </c>
      <c r="D149" s="244" t="s">
        <v>155</v>
      </c>
      <c r="E149" s="245" t="s">
        <v>431</v>
      </c>
      <c r="F149" s="246" t="s">
        <v>432</v>
      </c>
      <c r="G149" s="247" t="s">
        <v>158</v>
      </c>
      <c r="H149" s="248">
        <v>1.845</v>
      </c>
      <c r="I149" s="249"/>
      <c r="J149" s="250">
        <f>ROUND(I149*H149,2)</f>
        <v>0</v>
      </c>
      <c r="K149" s="251"/>
      <c r="L149" s="44"/>
      <c r="M149" s="252" t="s">
        <v>1</v>
      </c>
      <c r="N149" s="253" t="s">
        <v>41</v>
      </c>
      <c r="O149" s="91"/>
      <c r="P149" s="254">
        <f>O149*H149</f>
        <v>0</v>
      </c>
      <c r="Q149" s="254">
        <v>0.12335</v>
      </c>
      <c r="R149" s="254">
        <f>Q149*H149</f>
        <v>0.22758075</v>
      </c>
      <c r="S149" s="254">
        <v>0</v>
      </c>
      <c r="T149" s="25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6" t="s">
        <v>159</v>
      </c>
      <c r="AT149" s="256" t="s">
        <v>155</v>
      </c>
      <c r="AU149" s="256" t="s">
        <v>85</v>
      </c>
      <c r="AY149" s="17" t="s">
        <v>152</v>
      </c>
      <c r="BE149" s="257">
        <f>IF(N149="základní",J149,0)</f>
        <v>0</v>
      </c>
      <c r="BF149" s="257">
        <f>IF(N149="snížená",J149,0)</f>
        <v>0</v>
      </c>
      <c r="BG149" s="257">
        <f>IF(N149="zákl. přenesená",J149,0)</f>
        <v>0</v>
      </c>
      <c r="BH149" s="257">
        <f>IF(N149="sníž. přenesená",J149,0)</f>
        <v>0</v>
      </c>
      <c r="BI149" s="257">
        <f>IF(N149="nulová",J149,0)</f>
        <v>0</v>
      </c>
      <c r="BJ149" s="17" t="s">
        <v>83</v>
      </c>
      <c r="BK149" s="257">
        <f>ROUND(I149*H149,2)</f>
        <v>0</v>
      </c>
      <c r="BL149" s="17" t="s">
        <v>159</v>
      </c>
      <c r="BM149" s="256" t="s">
        <v>433</v>
      </c>
    </row>
    <row r="150" s="13" customFormat="1">
      <c r="A150" s="13"/>
      <c r="B150" s="258"/>
      <c r="C150" s="259"/>
      <c r="D150" s="260" t="s">
        <v>161</v>
      </c>
      <c r="E150" s="261" t="s">
        <v>1</v>
      </c>
      <c r="F150" s="262" t="s">
        <v>423</v>
      </c>
      <c r="G150" s="259"/>
      <c r="H150" s="261" t="s">
        <v>1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161</v>
      </c>
      <c r="AU150" s="268" t="s">
        <v>85</v>
      </c>
      <c r="AV150" s="13" t="s">
        <v>83</v>
      </c>
      <c r="AW150" s="13" t="s">
        <v>32</v>
      </c>
      <c r="AX150" s="13" t="s">
        <v>76</v>
      </c>
      <c r="AY150" s="268" t="s">
        <v>152</v>
      </c>
    </row>
    <row r="151" s="14" customFormat="1">
      <c r="A151" s="14"/>
      <c r="B151" s="269"/>
      <c r="C151" s="270"/>
      <c r="D151" s="260" t="s">
        <v>161</v>
      </c>
      <c r="E151" s="271" t="s">
        <v>1</v>
      </c>
      <c r="F151" s="272" t="s">
        <v>434</v>
      </c>
      <c r="G151" s="270"/>
      <c r="H151" s="273">
        <v>1.845</v>
      </c>
      <c r="I151" s="274"/>
      <c r="J151" s="270"/>
      <c r="K151" s="270"/>
      <c r="L151" s="275"/>
      <c r="M151" s="276"/>
      <c r="N151" s="277"/>
      <c r="O151" s="277"/>
      <c r="P151" s="277"/>
      <c r="Q151" s="277"/>
      <c r="R151" s="277"/>
      <c r="S151" s="277"/>
      <c r="T151" s="27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9" t="s">
        <v>161</v>
      </c>
      <c r="AU151" s="279" t="s">
        <v>85</v>
      </c>
      <c r="AV151" s="14" t="s">
        <v>85</v>
      </c>
      <c r="AW151" s="14" t="s">
        <v>32</v>
      </c>
      <c r="AX151" s="14" t="s">
        <v>76</v>
      </c>
      <c r="AY151" s="279" t="s">
        <v>152</v>
      </c>
    </row>
    <row r="152" s="15" customFormat="1">
      <c r="A152" s="15"/>
      <c r="B152" s="280"/>
      <c r="C152" s="281"/>
      <c r="D152" s="260" t="s">
        <v>161</v>
      </c>
      <c r="E152" s="282" t="s">
        <v>1</v>
      </c>
      <c r="F152" s="283" t="s">
        <v>165</v>
      </c>
      <c r="G152" s="281"/>
      <c r="H152" s="284">
        <v>1.845</v>
      </c>
      <c r="I152" s="285"/>
      <c r="J152" s="281"/>
      <c r="K152" s="281"/>
      <c r="L152" s="286"/>
      <c r="M152" s="287"/>
      <c r="N152" s="288"/>
      <c r="O152" s="288"/>
      <c r="P152" s="288"/>
      <c r="Q152" s="288"/>
      <c r="R152" s="288"/>
      <c r="S152" s="288"/>
      <c r="T152" s="28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0" t="s">
        <v>161</v>
      </c>
      <c r="AU152" s="290" t="s">
        <v>85</v>
      </c>
      <c r="AV152" s="15" t="s">
        <v>159</v>
      </c>
      <c r="AW152" s="15" t="s">
        <v>32</v>
      </c>
      <c r="AX152" s="15" t="s">
        <v>83</v>
      </c>
      <c r="AY152" s="290" t="s">
        <v>152</v>
      </c>
    </row>
    <row r="153" s="2" customFormat="1" ht="21.75" customHeight="1">
      <c r="A153" s="38"/>
      <c r="B153" s="39"/>
      <c r="C153" s="244" t="s">
        <v>159</v>
      </c>
      <c r="D153" s="244" t="s">
        <v>155</v>
      </c>
      <c r="E153" s="245" t="s">
        <v>435</v>
      </c>
      <c r="F153" s="246" t="s">
        <v>436</v>
      </c>
      <c r="G153" s="247" t="s">
        <v>158</v>
      </c>
      <c r="H153" s="248">
        <v>7.21</v>
      </c>
      <c r="I153" s="249"/>
      <c r="J153" s="250">
        <f>ROUND(I153*H153,2)</f>
        <v>0</v>
      </c>
      <c r="K153" s="251"/>
      <c r="L153" s="44"/>
      <c r="M153" s="252" t="s">
        <v>1</v>
      </c>
      <c r="N153" s="253" t="s">
        <v>41</v>
      </c>
      <c r="O153" s="91"/>
      <c r="P153" s="254">
        <f>O153*H153</f>
        <v>0</v>
      </c>
      <c r="Q153" s="254">
        <v>0.079369999999999996</v>
      </c>
      <c r="R153" s="254">
        <f>Q153*H153</f>
        <v>0.57225769999999998</v>
      </c>
      <c r="S153" s="254">
        <v>0</v>
      </c>
      <c r="T153" s="25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6" t="s">
        <v>159</v>
      </c>
      <c r="AT153" s="256" t="s">
        <v>155</v>
      </c>
      <c r="AU153" s="256" t="s">
        <v>85</v>
      </c>
      <c r="AY153" s="17" t="s">
        <v>152</v>
      </c>
      <c r="BE153" s="257">
        <f>IF(N153="základní",J153,0)</f>
        <v>0</v>
      </c>
      <c r="BF153" s="257">
        <f>IF(N153="snížená",J153,0)</f>
        <v>0</v>
      </c>
      <c r="BG153" s="257">
        <f>IF(N153="zákl. přenesená",J153,0)</f>
        <v>0</v>
      </c>
      <c r="BH153" s="257">
        <f>IF(N153="sníž. přenesená",J153,0)</f>
        <v>0</v>
      </c>
      <c r="BI153" s="257">
        <f>IF(N153="nulová",J153,0)</f>
        <v>0</v>
      </c>
      <c r="BJ153" s="17" t="s">
        <v>83</v>
      </c>
      <c r="BK153" s="257">
        <f>ROUND(I153*H153,2)</f>
        <v>0</v>
      </c>
      <c r="BL153" s="17" t="s">
        <v>159</v>
      </c>
      <c r="BM153" s="256" t="s">
        <v>437</v>
      </c>
    </row>
    <row r="154" s="13" customFormat="1">
      <c r="A154" s="13"/>
      <c r="B154" s="258"/>
      <c r="C154" s="259"/>
      <c r="D154" s="260" t="s">
        <v>161</v>
      </c>
      <c r="E154" s="261" t="s">
        <v>1</v>
      </c>
      <c r="F154" s="262" t="s">
        <v>423</v>
      </c>
      <c r="G154" s="259"/>
      <c r="H154" s="261" t="s">
        <v>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161</v>
      </c>
      <c r="AU154" s="268" t="s">
        <v>85</v>
      </c>
      <c r="AV154" s="13" t="s">
        <v>83</v>
      </c>
      <c r="AW154" s="13" t="s">
        <v>32</v>
      </c>
      <c r="AX154" s="13" t="s">
        <v>76</v>
      </c>
      <c r="AY154" s="268" t="s">
        <v>152</v>
      </c>
    </row>
    <row r="155" s="14" customFormat="1">
      <c r="A155" s="14"/>
      <c r="B155" s="269"/>
      <c r="C155" s="270"/>
      <c r="D155" s="260" t="s">
        <v>161</v>
      </c>
      <c r="E155" s="271" t="s">
        <v>1</v>
      </c>
      <c r="F155" s="272" t="s">
        <v>438</v>
      </c>
      <c r="G155" s="270"/>
      <c r="H155" s="273">
        <v>7.21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9" t="s">
        <v>161</v>
      </c>
      <c r="AU155" s="279" t="s">
        <v>85</v>
      </c>
      <c r="AV155" s="14" t="s">
        <v>85</v>
      </c>
      <c r="AW155" s="14" t="s">
        <v>32</v>
      </c>
      <c r="AX155" s="14" t="s">
        <v>76</v>
      </c>
      <c r="AY155" s="279" t="s">
        <v>152</v>
      </c>
    </row>
    <row r="156" s="15" customFormat="1">
      <c r="A156" s="15"/>
      <c r="B156" s="280"/>
      <c r="C156" s="281"/>
      <c r="D156" s="260" t="s">
        <v>161</v>
      </c>
      <c r="E156" s="282" t="s">
        <v>1</v>
      </c>
      <c r="F156" s="283" t="s">
        <v>165</v>
      </c>
      <c r="G156" s="281"/>
      <c r="H156" s="284">
        <v>7.21</v>
      </c>
      <c r="I156" s="285"/>
      <c r="J156" s="281"/>
      <c r="K156" s="281"/>
      <c r="L156" s="286"/>
      <c r="M156" s="287"/>
      <c r="N156" s="288"/>
      <c r="O156" s="288"/>
      <c r="P156" s="288"/>
      <c r="Q156" s="288"/>
      <c r="R156" s="288"/>
      <c r="S156" s="288"/>
      <c r="T156" s="28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90" t="s">
        <v>161</v>
      </c>
      <c r="AU156" s="290" t="s">
        <v>85</v>
      </c>
      <c r="AV156" s="15" t="s">
        <v>159</v>
      </c>
      <c r="AW156" s="15" t="s">
        <v>32</v>
      </c>
      <c r="AX156" s="15" t="s">
        <v>83</v>
      </c>
      <c r="AY156" s="290" t="s">
        <v>152</v>
      </c>
    </row>
    <row r="157" s="2" customFormat="1" ht="21.75" customHeight="1">
      <c r="A157" s="38"/>
      <c r="B157" s="39"/>
      <c r="C157" s="244" t="s">
        <v>184</v>
      </c>
      <c r="D157" s="244" t="s">
        <v>155</v>
      </c>
      <c r="E157" s="245" t="s">
        <v>439</v>
      </c>
      <c r="F157" s="246" t="s">
        <v>440</v>
      </c>
      <c r="G157" s="247" t="s">
        <v>158</v>
      </c>
      <c r="H157" s="248">
        <v>2.29</v>
      </c>
      <c r="I157" s="249"/>
      <c r="J157" s="250">
        <f>ROUND(I157*H157,2)</f>
        <v>0</v>
      </c>
      <c r="K157" s="251"/>
      <c r="L157" s="44"/>
      <c r="M157" s="252" t="s">
        <v>1</v>
      </c>
      <c r="N157" s="253" t="s">
        <v>41</v>
      </c>
      <c r="O157" s="91"/>
      <c r="P157" s="254">
        <f>O157*H157</f>
        <v>0</v>
      </c>
      <c r="Q157" s="254">
        <v>0.11439000000000001</v>
      </c>
      <c r="R157" s="254">
        <f>Q157*H157</f>
        <v>0.26195309999999999</v>
      </c>
      <c r="S157" s="254">
        <v>0</v>
      </c>
      <c r="T157" s="25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6" t="s">
        <v>159</v>
      </c>
      <c r="AT157" s="256" t="s">
        <v>155</v>
      </c>
      <c r="AU157" s="256" t="s">
        <v>85</v>
      </c>
      <c r="AY157" s="17" t="s">
        <v>152</v>
      </c>
      <c r="BE157" s="257">
        <f>IF(N157="základní",J157,0)</f>
        <v>0</v>
      </c>
      <c r="BF157" s="257">
        <f>IF(N157="snížená",J157,0)</f>
        <v>0</v>
      </c>
      <c r="BG157" s="257">
        <f>IF(N157="zákl. přenesená",J157,0)</f>
        <v>0</v>
      </c>
      <c r="BH157" s="257">
        <f>IF(N157="sníž. přenesená",J157,0)</f>
        <v>0</v>
      </c>
      <c r="BI157" s="257">
        <f>IF(N157="nulová",J157,0)</f>
        <v>0</v>
      </c>
      <c r="BJ157" s="17" t="s">
        <v>83</v>
      </c>
      <c r="BK157" s="257">
        <f>ROUND(I157*H157,2)</f>
        <v>0</v>
      </c>
      <c r="BL157" s="17" t="s">
        <v>159</v>
      </c>
      <c r="BM157" s="256" t="s">
        <v>441</v>
      </c>
    </row>
    <row r="158" s="13" customFormat="1">
      <c r="A158" s="13"/>
      <c r="B158" s="258"/>
      <c r="C158" s="259"/>
      <c r="D158" s="260" t="s">
        <v>161</v>
      </c>
      <c r="E158" s="261" t="s">
        <v>1</v>
      </c>
      <c r="F158" s="262" t="s">
        <v>423</v>
      </c>
      <c r="G158" s="259"/>
      <c r="H158" s="261" t="s">
        <v>1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161</v>
      </c>
      <c r="AU158" s="268" t="s">
        <v>85</v>
      </c>
      <c r="AV158" s="13" t="s">
        <v>83</v>
      </c>
      <c r="AW158" s="13" t="s">
        <v>32</v>
      </c>
      <c r="AX158" s="13" t="s">
        <v>76</v>
      </c>
      <c r="AY158" s="268" t="s">
        <v>152</v>
      </c>
    </row>
    <row r="159" s="14" customFormat="1">
      <c r="A159" s="14"/>
      <c r="B159" s="269"/>
      <c r="C159" s="270"/>
      <c r="D159" s="260" t="s">
        <v>161</v>
      </c>
      <c r="E159" s="271" t="s">
        <v>1</v>
      </c>
      <c r="F159" s="272" t="s">
        <v>442</v>
      </c>
      <c r="G159" s="270"/>
      <c r="H159" s="273">
        <v>2.29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161</v>
      </c>
      <c r="AU159" s="279" t="s">
        <v>85</v>
      </c>
      <c r="AV159" s="14" t="s">
        <v>85</v>
      </c>
      <c r="AW159" s="14" t="s">
        <v>32</v>
      </c>
      <c r="AX159" s="14" t="s">
        <v>76</v>
      </c>
      <c r="AY159" s="279" t="s">
        <v>152</v>
      </c>
    </row>
    <row r="160" s="15" customFormat="1">
      <c r="A160" s="15"/>
      <c r="B160" s="280"/>
      <c r="C160" s="281"/>
      <c r="D160" s="260" t="s">
        <v>161</v>
      </c>
      <c r="E160" s="282" t="s">
        <v>1</v>
      </c>
      <c r="F160" s="283" t="s">
        <v>165</v>
      </c>
      <c r="G160" s="281"/>
      <c r="H160" s="284">
        <v>2.29</v>
      </c>
      <c r="I160" s="285"/>
      <c r="J160" s="281"/>
      <c r="K160" s="281"/>
      <c r="L160" s="286"/>
      <c r="M160" s="287"/>
      <c r="N160" s="288"/>
      <c r="O160" s="288"/>
      <c r="P160" s="288"/>
      <c r="Q160" s="288"/>
      <c r="R160" s="288"/>
      <c r="S160" s="288"/>
      <c r="T160" s="28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90" t="s">
        <v>161</v>
      </c>
      <c r="AU160" s="290" t="s">
        <v>85</v>
      </c>
      <c r="AV160" s="15" t="s">
        <v>159</v>
      </c>
      <c r="AW160" s="15" t="s">
        <v>32</v>
      </c>
      <c r="AX160" s="15" t="s">
        <v>83</v>
      </c>
      <c r="AY160" s="290" t="s">
        <v>152</v>
      </c>
    </row>
    <row r="161" s="2" customFormat="1" ht="21.75" customHeight="1">
      <c r="A161" s="38"/>
      <c r="B161" s="39"/>
      <c r="C161" s="244" t="s">
        <v>189</v>
      </c>
      <c r="D161" s="244" t="s">
        <v>155</v>
      </c>
      <c r="E161" s="245" t="s">
        <v>443</v>
      </c>
      <c r="F161" s="246" t="s">
        <v>444</v>
      </c>
      <c r="G161" s="247" t="s">
        <v>158</v>
      </c>
      <c r="H161" s="248">
        <v>0.47999999999999998</v>
      </c>
      <c r="I161" s="249"/>
      <c r="J161" s="250">
        <f>ROUND(I161*H161,2)</f>
        <v>0</v>
      </c>
      <c r="K161" s="251"/>
      <c r="L161" s="44"/>
      <c r="M161" s="252" t="s">
        <v>1</v>
      </c>
      <c r="N161" s="253" t="s">
        <v>41</v>
      </c>
      <c r="O161" s="91"/>
      <c r="P161" s="254">
        <f>O161*H161</f>
        <v>0</v>
      </c>
      <c r="Q161" s="254">
        <v>0.17818000000000001</v>
      </c>
      <c r="R161" s="254">
        <f>Q161*H161</f>
        <v>0.085526400000000002</v>
      </c>
      <c r="S161" s="254">
        <v>0</v>
      </c>
      <c r="T161" s="25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6" t="s">
        <v>159</v>
      </c>
      <c r="AT161" s="256" t="s">
        <v>155</v>
      </c>
      <c r="AU161" s="256" t="s">
        <v>85</v>
      </c>
      <c r="AY161" s="17" t="s">
        <v>152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7" t="s">
        <v>83</v>
      </c>
      <c r="BK161" s="257">
        <f>ROUND(I161*H161,2)</f>
        <v>0</v>
      </c>
      <c r="BL161" s="17" t="s">
        <v>159</v>
      </c>
      <c r="BM161" s="256" t="s">
        <v>445</v>
      </c>
    </row>
    <row r="162" s="13" customFormat="1">
      <c r="A162" s="13"/>
      <c r="B162" s="258"/>
      <c r="C162" s="259"/>
      <c r="D162" s="260" t="s">
        <v>161</v>
      </c>
      <c r="E162" s="261" t="s">
        <v>1</v>
      </c>
      <c r="F162" s="262" t="s">
        <v>428</v>
      </c>
      <c r="G162" s="259"/>
      <c r="H162" s="261" t="s">
        <v>1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161</v>
      </c>
      <c r="AU162" s="268" t="s">
        <v>85</v>
      </c>
      <c r="AV162" s="13" t="s">
        <v>83</v>
      </c>
      <c r="AW162" s="13" t="s">
        <v>32</v>
      </c>
      <c r="AX162" s="13" t="s">
        <v>76</v>
      </c>
      <c r="AY162" s="268" t="s">
        <v>152</v>
      </c>
    </row>
    <row r="163" s="14" customFormat="1">
      <c r="A163" s="14"/>
      <c r="B163" s="269"/>
      <c r="C163" s="270"/>
      <c r="D163" s="260" t="s">
        <v>161</v>
      </c>
      <c r="E163" s="271" t="s">
        <v>1</v>
      </c>
      <c r="F163" s="272" t="s">
        <v>446</v>
      </c>
      <c r="G163" s="270"/>
      <c r="H163" s="273">
        <v>0.47999999999999998</v>
      </c>
      <c r="I163" s="274"/>
      <c r="J163" s="270"/>
      <c r="K163" s="270"/>
      <c r="L163" s="275"/>
      <c r="M163" s="276"/>
      <c r="N163" s="277"/>
      <c r="O163" s="277"/>
      <c r="P163" s="277"/>
      <c r="Q163" s="277"/>
      <c r="R163" s="277"/>
      <c r="S163" s="277"/>
      <c r="T163" s="27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9" t="s">
        <v>161</v>
      </c>
      <c r="AU163" s="279" t="s">
        <v>85</v>
      </c>
      <c r="AV163" s="14" t="s">
        <v>85</v>
      </c>
      <c r="AW163" s="14" t="s">
        <v>32</v>
      </c>
      <c r="AX163" s="14" t="s">
        <v>76</v>
      </c>
      <c r="AY163" s="279" t="s">
        <v>152</v>
      </c>
    </row>
    <row r="164" s="15" customFormat="1">
      <c r="A164" s="15"/>
      <c r="B164" s="280"/>
      <c r="C164" s="281"/>
      <c r="D164" s="260" t="s">
        <v>161</v>
      </c>
      <c r="E164" s="282" t="s">
        <v>1</v>
      </c>
      <c r="F164" s="283" t="s">
        <v>165</v>
      </c>
      <c r="G164" s="281"/>
      <c r="H164" s="284">
        <v>0.47999999999999998</v>
      </c>
      <c r="I164" s="285"/>
      <c r="J164" s="281"/>
      <c r="K164" s="281"/>
      <c r="L164" s="286"/>
      <c r="M164" s="287"/>
      <c r="N164" s="288"/>
      <c r="O164" s="288"/>
      <c r="P164" s="288"/>
      <c r="Q164" s="288"/>
      <c r="R164" s="288"/>
      <c r="S164" s="288"/>
      <c r="T164" s="28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90" t="s">
        <v>161</v>
      </c>
      <c r="AU164" s="290" t="s">
        <v>85</v>
      </c>
      <c r="AV164" s="15" t="s">
        <v>159</v>
      </c>
      <c r="AW164" s="15" t="s">
        <v>32</v>
      </c>
      <c r="AX164" s="15" t="s">
        <v>83</v>
      </c>
      <c r="AY164" s="290" t="s">
        <v>152</v>
      </c>
    </row>
    <row r="165" s="2" customFormat="1" ht="21.75" customHeight="1">
      <c r="A165" s="38"/>
      <c r="B165" s="39"/>
      <c r="C165" s="244" t="s">
        <v>198</v>
      </c>
      <c r="D165" s="244" t="s">
        <v>155</v>
      </c>
      <c r="E165" s="245" t="s">
        <v>447</v>
      </c>
      <c r="F165" s="246" t="s">
        <v>448</v>
      </c>
      <c r="G165" s="247" t="s">
        <v>158</v>
      </c>
      <c r="H165" s="248">
        <v>1.1399999999999999</v>
      </c>
      <c r="I165" s="249"/>
      <c r="J165" s="250">
        <f>ROUND(I165*H165,2)</f>
        <v>0</v>
      </c>
      <c r="K165" s="251"/>
      <c r="L165" s="44"/>
      <c r="M165" s="252" t="s">
        <v>1</v>
      </c>
      <c r="N165" s="253" t="s">
        <v>41</v>
      </c>
      <c r="O165" s="91"/>
      <c r="P165" s="254">
        <f>O165*H165</f>
        <v>0</v>
      </c>
      <c r="Q165" s="254">
        <v>0.0078499999999999993</v>
      </c>
      <c r="R165" s="254">
        <f>Q165*H165</f>
        <v>0.0089489999999999986</v>
      </c>
      <c r="S165" s="254">
        <v>0</v>
      </c>
      <c r="T165" s="25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6" t="s">
        <v>159</v>
      </c>
      <c r="AT165" s="256" t="s">
        <v>155</v>
      </c>
      <c r="AU165" s="256" t="s">
        <v>85</v>
      </c>
      <c r="AY165" s="17" t="s">
        <v>152</v>
      </c>
      <c r="BE165" s="257">
        <f>IF(N165="základní",J165,0)</f>
        <v>0</v>
      </c>
      <c r="BF165" s="257">
        <f>IF(N165="snížená",J165,0)</f>
        <v>0</v>
      </c>
      <c r="BG165" s="257">
        <f>IF(N165="zákl. přenesená",J165,0)</f>
        <v>0</v>
      </c>
      <c r="BH165" s="257">
        <f>IF(N165="sníž. přenesená",J165,0)</f>
        <v>0</v>
      </c>
      <c r="BI165" s="257">
        <f>IF(N165="nulová",J165,0)</f>
        <v>0</v>
      </c>
      <c r="BJ165" s="17" t="s">
        <v>83</v>
      </c>
      <c r="BK165" s="257">
        <f>ROUND(I165*H165,2)</f>
        <v>0</v>
      </c>
      <c r="BL165" s="17" t="s">
        <v>159</v>
      </c>
      <c r="BM165" s="256" t="s">
        <v>449</v>
      </c>
    </row>
    <row r="166" s="13" customFormat="1">
      <c r="A166" s="13"/>
      <c r="B166" s="258"/>
      <c r="C166" s="259"/>
      <c r="D166" s="260" t="s">
        <v>161</v>
      </c>
      <c r="E166" s="261" t="s">
        <v>1</v>
      </c>
      <c r="F166" s="262" t="s">
        <v>428</v>
      </c>
      <c r="G166" s="259"/>
      <c r="H166" s="261" t="s">
        <v>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161</v>
      </c>
      <c r="AU166" s="268" t="s">
        <v>85</v>
      </c>
      <c r="AV166" s="13" t="s">
        <v>83</v>
      </c>
      <c r="AW166" s="13" t="s">
        <v>32</v>
      </c>
      <c r="AX166" s="13" t="s">
        <v>76</v>
      </c>
      <c r="AY166" s="268" t="s">
        <v>152</v>
      </c>
    </row>
    <row r="167" s="14" customFormat="1">
      <c r="A167" s="14"/>
      <c r="B167" s="269"/>
      <c r="C167" s="270"/>
      <c r="D167" s="260" t="s">
        <v>161</v>
      </c>
      <c r="E167" s="271" t="s">
        <v>1</v>
      </c>
      <c r="F167" s="272" t="s">
        <v>450</v>
      </c>
      <c r="G167" s="270"/>
      <c r="H167" s="273">
        <v>0.35999999999999999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9" t="s">
        <v>161</v>
      </c>
      <c r="AU167" s="279" t="s">
        <v>85</v>
      </c>
      <c r="AV167" s="14" t="s">
        <v>85</v>
      </c>
      <c r="AW167" s="14" t="s">
        <v>32</v>
      </c>
      <c r="AX167" s="14" t="s">
        <v>76</v>
      </c>
      <c r="AY167" s="279" t="s">
        <v>152</v>
      </c>
    </row>
    <row r="168" s="14" customFormat="1">
      <c r="A168" s="14"/>
      <c r="B168" s="269"/>
      <c r="C168" s="270"/>
      <c r="D168" s="260" t="s">
        <v>161</v>
      </c>
      <c r="E168" s="271" t="s">
        <v>1</v>
      </c>
      <c r="F168" s="272" t="s">
        <v>451</v>
      </c>
      <c r="G168" s="270"/>
      <c r="H168" s="273">
        <v>0.78000000000000003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9" t="s">
        <v>161</v>
      </c>
      <c r="AU168" s="279" t="s">
        <v>85</v>
      </c>
      <c r="AV168" s="14" t="s">
        <v>85</v>
      </c>
      <c r="AW168" s="14" t="s">
        <v>32</v>
      </c>
      <c r="AX168" s="14" t="s">
        <v>76</v>
      </c>
      <c r="AY168" s="279" t="s">
        <v>152</v>
      </c>
    </row>
    <row r="169" s="15" customFormat="1">
      <c r="A169" s="15"/>
      <c r="B169" s="280"/>
      <c r="C169" s="281"/>
      <c r="D169" s="260" t="s">
        <v>161</v>
      </c>
      <c r="E169" s="282" t="s">
        <v>1</v>
      </c>
      <c r="F169" s="283" t="s">
        <v>165</v>
      </c>
      <c r="G169" s="281"/>
      <c r="H169" s="284">
        <v>1.1400000000000001</v>
      </c>
      <c r="I169" s="285"/>
      <c r="J169" s="281"/>
      <c r="K169" s="281"/>
      <c r="L169" s="286"/>
      <c r="M169" s="287"/>
      <c r="N169" s="288"/>
      <c r="O169" s="288"/>
      <c r="P169" s="288"/>
      <c r="Q169" s="288"/>
      <c r="R169" s="288"/>
      <c r="S169" s="288"/>
      <c r="T169" s="28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90" t="s">
        <v>161</v>
      </c>
      <c r="AU169" s="290" t="s">
        <v>85</v>
      </c>
      <c r="AV169" s="15" t="s">
        <v>159</v>
      </c>
      <c r="AW169" s="15" t="s">
        <v>32</v>
      </c>
      <c r="AX169" s="15" t="s">
        <v>83</v>
      </c>
      <c r="AY169" s="290" t="s">
        <v>152</v>
      </c>
    </row>
    <row r="170" s="12" customFormat="1" ht="22.8" customHeight="1">
      <c r="A170" s="12"/>
      <c r="B170" s="228"/>
      <c r="C170" s="229"/>
      <c r="D170" s="230" t="s">
        <v>75</v>
      </c>
      <c r="E170" s="242" t="s">
        <v>189</v>
      </c>
      <c r="F170" s="242" t="s">
        <v>452</v>
      </c>
      <c r="G170" s="229"/>
      <c r="H170" s="229"/>
      <c r="I170" s="232"/>
      <c r="J170" s="243">
        <f>BK170</f>
        <v>0</v>
      </c>
      <c r="K170" s="229"/>
      <c r="L170" s="234"/>
      <c r="M170" s="235"/>
      <c r="N170" s="236"/>
      <c r="O170" s="236"/>
      <c r="P170" s="237">
        <f>SUM(P171:P214)</f>
        <v>0</v>
      </c>
      <c r="Q170" s="236"/>
      <c r="R170" s="237">
        <f>SUM(R171:R214)</f>
        <v>3.6180699400000003</v>
      </c>
      <c r="S170" s="236"/>
      <c r="T170" s="238">
        <f>SUM(T171:T214)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9" t="s">
        <v>83</v>
      </c>
      <c r="AT170" s="240" t="s">
        <v>75</v>
      </c>
      <c r="AU170" s="240" t="s">
        <v>83</v>
      </c>
      <c r="AY170" s="239" t="s">
        <v>152</v>
      </c>
      <c r="BK170" s="241">
        <f>SUM(BK171:BK214)</f>
        <v>0</v>
      </c>
    </row>
    <row r="171" s="2" customFormat="1" ht="21.75" customHeight="1">
      <c r="A171" s="38"/>
      <c r="B171" s="39"/>
      <c r="C171" s="244" t="s">
        <v>208</v>
      </c>
      <c r="D171" s="244" t="s">
        <v>155</v>
      </c>
      <c r="E171" s="245" t="s">
        <v>453</v>
      </c>
      <c r="F171" s="246" t="s">
        <v>454</v>
      </c>
      <c r="G171" s="247" t="s">
        <v>158</v>
      </c>
      <c r="H171" s="248">
        <v>18.899999999999999</v>
      </c>
      <c r="I171" s="249"/>
      <c r="J171" s="250">
        <f>ROUND(I171*H171,2)</f>
        <v>0</v>
      </c>
      <c r="K171" s="251"/>
      <c r="L171" s="44"/>
      <c r="M171" s="252" t="s">
        <v>1</v>
      </c>
      <c r="N171" s="253" t="s">
        <v>41</v>
      </c>
      <c r="O171" s="91"/>
      <c r="P171" s="254">
        <f>O171*H171</f>
        <v>0</v>
      </c>
      <c r="Q171" s="254">
        <v>0.017000000000000001</v>
      </c>
      <c r="R171" s="254">
        <f>Q171*H171</f>
        <v>0.32129999999999997</v>
      </c>
      <c r="S171" s="254">
        <v>0</v>
      </c>
      <c r="T171" s="25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6" t="s">
        <v>159</v>
      </c>
      <c r="AT171" s="256" t="s">
        <v>155</v>
      </c>
      <c r="AU171" s="256" t="s">
        <v>85</v>
      </c>
      <c r="AY171" s="17" t="s">
        <v>152</v>
      </c>
      <c r="BE171" s="257">
        <f>IF(N171="základní",J171,0)</f>
        <v>0</v>
      </c>
      <c r="BF171" s="257">
        <f>IF(N171="snížená",J171,0)</f>
        <v>0</v>
      </c>
      <c r="BG171" s="257">
        <f>IF(N171="zákl. přenesená",J171,0)</f>
        <v>0</v>
      </c>
      <c r="BH171" s="257">
        <f>IF(N171="sníž. přenesená",J171,0)</f>
        <v>0</v>
      </c>
      <c r="BI171" s="257">
        <f>IF(N171="nulová",J171,0)</f>
        <v>0</v>
      </c>
      <c r="BJ171" s="17" t="s">
        <v>83</v>
      </c>
      <c r="BK171" s="257">
        <f>ROUND(I171*H171,2)</f>
        <v>0</v>
      </c>
      <c r="BL171" s="17" t="s">
        <v>159</v>
      </c>
      <c r="BM171" s="256" t="s">
        <v>455</v>
      </c>
    </row>
    <row r="172" s="13" customFormat="1">
      <c r="A172" s="13"/>
      <c r="B172" s="258"/>
      <c r="C172" s="259"/>
      <c r="D172" s="260" t="s">
        <v>161</v>
      </c>
      <c r="E172" s="261" t="s">
        <v>1</v>
      </c>
      <c r="F172" s="262" t="s">
        <v>423</v>
      </c>
      <c r="G172" s="259"/>
      <c r="H172" s="261" t="s">
        <v>1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161</v>
      </c>
      <c r="AU172" s="268" t="s">
        <v>85</v>
      </c>
      <c r="AV172" s="13" t="s">
        <v>83</v>
      </c>
      <c r="AW172" s="13" t="s">
        <v>32</v>
      </c>
      <c r="AX172" s="13" t="s">
        <v>76</v>
      </c>
      <c r="AY172" s="268" t="s">
        <v>152</v>
      </c>
    </row>
    <row r="173" s="13" customFormat="1">
      <c r="A173" s="13"/>
      <c r="B173" s="258"/>
      <c r="C173" s="259"/>
      <c r="D173" s="260" t="s">
        <v>161</v>
      </c>
      <c r="E173" s="261" t="s">
        <v>1</v>
      </c>
      <c r="F173" s="262" t="s">
        <v>374</v>
      </c>
      <c r="G173" s="259"/>
      <c r="H173" s="261" t="s">
        <v>1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161</v>
      </c>
      <c r="AU173" s="268" t="s">
        <v>85</v>
      </c>
      <c r="AV173" s="13" t="s">
        <v>83</v>
      </c>
      <c r="AW173" s="13" t="s">
        <v>32</v>
      </c>
      <c r="AX173" s="13" t="s">
        <v>76</v>
      </c>
      <c r="AY173" s="268" t="s">
        <v>152</v>
      </c>
    </row>
    <row r="174" s="14" customFormat="1">
      <c r="A174" s="14"/>
      <c r="B174" s="269"/>
      <c r="C174" s="270"/>
      <c r="D174" s="260" t="s">
        <v>161</v>
      </c>
      <c r="E174" s="271" t="s">
        <v>1</v>
      </c>
      <c r="F174" s="272" t="s">
        <v>456</v>
      </c>
      <c r="G174" s="270"/>
      <c r="H174" s="273">
        <v>18.899999999999999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9" t="s">
        <v>161</v>
      </c>
      <c r="AU174" s="279" t="s">
        <v>85</v>
      </c>
      <c r="AV174" s="14" t="s">
        <v>85</v>
      </c>
      <c r="AW174" s="14" t="s">
        <v>32</v>
      </c>
      <c r="AX174" s="14" t="s">
        <v>76</v>
      </c>
      <c r="AY174" s="279" t="s">
        <v>152</v>
      </c>
    </row>
    <row r="175" s="15" customFormat="1">
      <c r="A175" s="15"/>
      <c r="B175" s="280"/>
      <c r="C175" s="281"/>
      <c r="D175" s="260" t="s">
        <v>161</v>
      </c>
      <c r="E175" s="282" t="s">
        <v>1</v>
      </c>
      <c r="F175" s="283" t="s">
        <v>165</v>
      </c>
      <c r="G175" s="281"/>
      <c r="H175" s="284">
        <v>18.899999999999999</v>
      </c>
      <c r="I175" s="285"/>
      <c r="J175" s="281"/>
      <c r="K175" s="281"/>
      <c r="L175" s="286"/>
      <c r="M175" s="287"/>
      <c r="N175" s="288"/>
      <c r="O175" s="288"/>
      <c r="P175" s="288"/>
      <c r="Q175" s="288"/>
      <c r="R175" s="288"/>
      <c r="S175" s="288"/>
      <c r="T175" s="28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90" t="s">
        <v>161</v>
      </c>
      <c r="AU175" s="290" t="s">
        <v>85</v>
      </c>
      <c r="AV175" s="15" t="s">
        <v>159</v>
      </c>
      <c r="AW175" s="15" t="s">
        <v>32</v>
      </c>
      <c r="AX175" s="15" t="s">
        <v>83</v>
      </c>
      <c r="AY175" s="290" t="s">
        <v>152</v>
      </c>
    </row>
    <row r="176" s="2" customFormat="1" ht="21.75" customHeight="1">
      <c r="A176" s="38"/>
      <c r="B176" s="39"/>
      <c r="C176" s="244" t="s">
        <v>153</v>
      </c>
      <c r="D176" s="244" t="s">
        <v>155</v>
      </c>
      <c r="E176" s="245" t="s">
        <v>457</v>
      </c>
      <c r="F176" s="246" t="s">
        <v>458</v>
      </c>
      <c r="G176" s="247" t="s">
        <v>158</v>
      </c>
      <c r="H176" s="248">
        <v>3.7000000000000002</v>
      </c>
      <c r="I176" s="249"/>
      <c r="J176" s="250">
        <f>ROUND(I176*H176,2)</f>
        <v>0</v>
      </c>
      <c r="K176" s="251"/>
      <c r="L176" s="44"/>
      <c r="M176" s="252" t="s">
        <v>1</v>
      </c>
      <c r="N176" s="253" t="s">
        <v>41</v>
      </c>
      <c r="O176" s="91"/>
      <c r="P176" s="254">
        <f>O176*H176</f>
        <v>0</v>
      </c>
      <c r="Q176" s="254">
        <v>0.015400000000000001</v>
      </c>
      <c r="R176" s="254">
        <f>Q176*H176</f>
        <v>0.056980000000000003</v>
      </c>
      <c r="S176" s="254">
        <v>0</v>
      </c>
      <c r="T176" s="25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6" t="s">
        <v>159</v>
      </c>
      <c r="AT176" s="256" t="s">
        <v>155</v>
      </c>
      <c r="AU176" s="256" t="s">
        <v>85</v>
      </c>
      <c r="AY176" s="17" t="s">
        <v>152</v>
      </c>
      <c r="BE176" s="257">
        <f>IF(N176="základní",J176,0)</f>
        <v>0</v>
      </c>
      <c r="BF176" s="257">
        <f>IF(N176="snížená",J176,0)</f>
        <v>0</v>
      </c>
      <c r="BG176" s="257">
        <f>IF(N176="zákl. přenesená",J176,0)</f>
        <v>0</v>
      </c>
      <c r="BH176" s="257">
        <f>IF(N176="sníž. přenesená",J176,0)</f>
        <v>0</v>
      </c>
      <c r="BI176" s="257">
        <f>IF(N176="nulová",J176,0)</f>
        <v>0</v>
      </c>
      <c r="BJ176" s="17" t="s">
        <v>83</v>
      </c>
      <c r="BK176" s="257">
        <f>ROUND(I176*H176,2)</f>
        <v>0</v>
      </c>
      <c r="BL176" s="17" t="s">
        <v>159</v>
      </c>
      <c r="BM176" s="256" t="s">
        <v>459</v>
      </c>
    </row>
    <row r="177" s="13" customFormat="1">
      <c r="A177" s="13"/>
      <c r="B177" s="258"/>
      <c r="C177" s="259"/>
      <c r="D177" s="260" t="s">
        <v>161</v>
      </c>
      <c r="E177" s="261" t="s">
        <v>1</v>
      </c>
      <c r="F177" s="262" t="s">
        <v>423</v>
      </c>
      <c r="G177" s="259"/>
      <c r="H177" s="261" t="s">
        <v>1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161</v>
      </c>
      <c r="AU177" s="268" t="s">
        <v>85</v>
      </c>
      <c r="AV177" s="13" t="s">
        <v>83</v>
      </c>
      <c r="AW177" s="13" t="s">
        <v>32</v>
      </c>
      <c r="AX177" s="13" t="s">
        <v>76</v>
      </c>
      <c r="AY177" s="268" t="s">
        <v>152</v>
      </c>
    </row>
    <row r="178" s="13" customFormat="1">
      <c r="A178" s="13"/>
      <c r="B178" s="258"/>
      <c r="C178" s="259"/>
      <c r="D178" s="260" t="s">
        <v>161</v>
      </c>
      <c r="E178" s="261" t="s">
        <v>1</v>
      </c>
      <c r="F178" s="262" t="s">
        <v>460</v>
      </c>
      <c r="G178" s="259"/>
      <c r="H178" s="261" t="s">
        <v>1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161</v>
      </c>
      <c r="AU178" s="268" t="s">
        <v>85</v>
      </c>
      <c r="AV178" s="13" t="s">
        <v>83</v>
      </c>
      <c r="AW178" s="13" t="s">
        <v>32</v>
      </c>
      <c r="AX178" s="13" t="s">
        <v>76</v>
      </c>
      <c r="AY178" s="268" t="s">
        <v>152</v>
      </c>
    </row>
    <row r="179" s="14" customFormat="1">
      <c r="A179" s="14"/>
      <c r="B179" s="269"/>
      <c r="C179" s="270"/>
      <c r="D179" s="260" t="s">
        <v>161</v>
      </c>
      <c r="E179" s="271" t="s">
        <v>1</v>
      </c>
      <c r="F179" s="272" t="s">
        <v>461</v>
      </c>
      <c r="G179" s="270"/>
      <c r="H179" s="273">
        <v>3.7000000000000002</v>
      </c>
      <c r="I179" s="274"/>
      <c r="J179" s="270"/>
      <c r="K179" s="270"/>
      <c r="L179" s="275"/>
      <c r="M179" s="276"/>
      <c r="N179" s="277"/>
      <c r="O179" s="277"/>
      <c r="P179" s="277"/>
      <c r="Q179" s="277"/>
      <c r="R179" s="277"/>
      <c r="S179" s="277"/>
      <c r="T179" s="27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9" t="s">
        <v>161</v>
      </c>
      <c r="AU179" s="279" t="s">
        <v>85</v>
      </c>
      <c r="AV179" s="14" t="s">
        <v>85</v>
      </c>
      <c r="AW179" s="14" t="s">
        <v>32</v>
      </c>
      <c r="AX179" s="14" t="s">
        <v>76</v>
      </c>
      <c r="AY179" s="279" t="s">
        <v>152</v>
      </c>
    </row>
    <row r="180" s="15" customFormat="1">
      <c r="A180" s="15"/>
      <c r="B180" s="280"/>
      <c r="C180" s="281"/>
      <c r="D180" s="260" t="s">
        <v>161</v>
      </c>
      <c r="E180" s="282" t="s">
        <v>1</v>
      </c>
      <c r="F180" s="283" t="s">
        <v>165</v>
      </c>
      <c r="G180" s="281"/>
      <c r="H180" s="284">
        <v>3.7000000000000002</v>
      </c>
      <c r="I180" s="285"/>
      <c r="J180" s="281"/>
      <c r="K180" s="281"/>
      <c r="L180" s="286"/>
      <c r="M180" s="287"/>
      <c r="N180" s="288"/>
      <c r="O180" s="288"/>
      <c r="P180" s="288"/>
      <c r="Q180" s="288"/>
      <c r="R180" s="288"/>
      <c r="S180" s="288"/>
      <c r="T180" s="28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90" t="s">
        <v>161</v>
      </c>
      <c r="AU180" s="290" t="s">
        <v>85</v>
      </c>
      <c r="AV180" s="15" t="s">
        <v>159</v>
      </c>
      <c r="AW180" s="15" t="s">
        <v>32</v>
      </c>
      <c r="AX180" s="15" t="s">
        <v>83</v>
      </c>
      <c r="AY180" s="290" t="s">
        <v>152</v>
      </c>
    </row>
    <row r="181" s="2" customFormat="1" ht="21.75" customHeight="1">
      <c r="A181" s="38"/>
      <c r="B181" s="39"/>
      <c r="C181" s="244" t="s">
        <v>216</v>
      </c>
      <c r="D181" s="244" t="s">
        <v>155</v>
      </c>
      <c r="E181" s="245" t="s">
        <v>462</v>
      </c>
      <c r="F181" s="246" t="s">
        <v>463</v>
      </c>
      <c r="G181" s="247" t="s">
        <v>158</v>
      </c>
      <c r="H181" s="248">
        <v>31.562999999999999</v>
      </c>
      <c r="I181" s="249"/>
      <c r="J181" s="250">
        <f>ROUND(I181*H181,2)</f>
        <v>0</v>
      </c>
      <c r="K181" s="251"/>
      <c r="L181" s="44"/>
      <c r="M181" s="252" t="s">
        <v>1</v>
      </c>
      <c r="N181" s="253" t="s">
        <v>41</v>
      </c>
      <c r="O181" s="91"/>
      <c r="P181" s="254">
        <f>O181*H181</f>
        <v>0</v>
      </c>
      <c r="Q181" s="254">
        <v>0.018380000000000001</v>
      </c>
      <c r="R181" s="254">
        <f>Q181*H181</f>
        <v>0.58012794000000001</v>
      </c>
      <c r="S181" s="254">
        <v>0</v>
      </c>
      <c r="T181" s="25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6" t="s">
        <v>159</v>
      </c>
      <c r="AT181" s="256" t="s">
        <v>155</v>
      </c>
      <c r="AU181" s="256" t="s">
        <v>85</v>
      </c>
      <c r="AY181" s="17" t="s">
        <v>152</v>
      </c>
      <c r="BE181" s="257">
        <f>IF(N181="základní",J181,0)</f>
        <v>0</v>
      </c>
      <c r="BF181" s="257">
        <f>IF(N181="snížená",J181,0)</f>
        <v>0</v>
      </c>
      <c r="BG181" s="257">
        <f>IF(N181="zákl. přenesená",J181,0)</f>
        <v>0</v>
      </c>
      <c r="BH181" s="257">
        <f>IF(N181="sníž. přenesená",J181,0)</f>
        <v>0</v>
      </c>
      <c r="BI181" s="257">
        <f>IF(N181="nulová",J181,0)</f>
        <v>0</v>
      </c>
      <c r="BJ181" s="17" t="s">
        <v>83</v>
      </c>
      <c r="BK181" s="257">
        <f>ROUND(I181*H181,2)</f>
        <v>0</v>
      </c>
      <c r="BL181" s="17" t="s">
        <v>159</v>
      </c>
      <c r="BM181" s="256" t="s">
        <v>464</v>
      </c>
    </row>
    <row r="182" s="13" customFormat="1">
      <c r="A182" s="13"/>
      <c r="B182" s="258"/>
      <c r="C182" s="259"/>
      <c r="D182" s="260" t="s">
        <v>161</v>
      </c>
      <c r="E182" s="261" t="s">
        <v>1</v>
      </c>
      <c r="F182" s="262" t="s">
        <v>423</v>
      </c>
      <c r="G182" s="259"/>
      <c r="H182" s="261" t="s">
        <v>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8" t="s">
        <v>161</v>
      </c>
      <c r="AU182" s="268" t="s">
        <v>85</v>
      </c>
      <c r="AV182" s="13" t="s">
        <v>83</v>
      </c>
      <c r="AW182" s="13" t="s">
        <v>32</v>
      </c>
      <c r="AX182" s="13" t="s">
        <v>76</v>
      </c>
      <c r="AY182" s="268" t="s">
        <v>152</v>
      </c>
    </row>
    <row r="183" s="14" customFormat="1">
      <c r="A183" s="14"/>
      <c r="B183" s="269"/>
      <c r="C183" s="270"/>
      <c r="D183" s="260" t="s">
        <v>161</v>
      </c>
      <c r="E183" s="271" t="s">
        <v>1</v>
      </c>
      <c r="F183" s="272" t="s">
        <v>465</v>
      </c>
      <c r="G183" s="270"/>
      <c r="H183" s="273">
        <v>4.5800000000000001</v>
      </c>
      <c r="I183" s="274"/>
      <c r="J183" s="270"/>
      <c r="K183" s="270"/>
      <c r="L183" s="275"/>
      <c r="M183" s="276"/>
      <c r="N183" s="277"/>
      <c r="O183" s="277"/>
      <c r="P183" s="277"/>
      <c r="Q183" s="277"/>
      <c r="R183" s="277"/>
      <c r="S183" s="277"/>
      <c r="T183" s="27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9" t="s">
        <v>161</v>
      </c>
      <c r="AU183" s="279" t="s">
        <v>85</v>
      </c>
      <c r="AV183" s="14" t="s">
        <v>85</v>
      </c>
      <c r="AW183" s="14" t="s">
        <v>32</v>
      </c>
      <c r="AX183" s="14" t="s">
        <v>76</v>
      </c>
      <c r="AY183" s="279" t="s">
        <v>152</v>
      </c>
    </row>
    <row r="184" s="14" customFormat="1">
      <c r="A184" s="14"/>
      <c r="B184" s="269"/>
      <c r="C184" s="270"/>
      <c r="D184" s="260" t="s">
        <v>161</v>
      </c>
      <c r="E184" s="271" t="s">
        <v>1</v>
      </c>
      <c r="F184" s="272" t="s">
        <v>466</v>
      </c>
      <c r="G184" s="270"/>
      <c r="H184" s="273">
        <v>7.7279999999999998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9" t="s">
        <v>161</v>
      </c>
      <c r="AU184" s="279" t="s">
        <v>85</v>
      </c>
      <c r="AV184" s="14" t="s">
        <v>85</v>
      </c>
      <c r="AW184" s="14" t="s">
        <v>32</v>
      </c>
      <c r="AX184" s="14" t="s">
        <v>76</v>
      </c>
      <c r="AY184" s="279" t="s">
        <v>152</v>
      </c>
    </row>
    <row r="185" s="13" customFormat="1">
      <c r="A185" s="13"/>
      <c r="B185" s="258"/>
      <c r="C185" s="259"/>
      <c r="D185" s="260" t="s">
        <v>161</v>
      </c>
      <c r="E185" s="261" t="s">
        <v>1</v>
      </c>
      <c r="F185" s="262" t="s">
        <v>467</v>
      </c>
      <c r="G185" s="259"/>
      <c r="H185" s="261" t="s">
        <v>1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8" t="s">
        <v>161</v>
      </c>
      <c r="AU185" s="268" t="s">
        <v>85</v>
      </c>
      <c r="AV185" s="13" t="s">
        <v>83</v>
      </c>
      <c r="AW185" s="13" t="s">
        <v>32</v>
      </c>
      <c r="AX185" s="13" t="s">
        <v>76</v>
      </c>
      <c r="AY185" s="268" t="s">
        <v>152</v>
      </c>
    </row>
    <row r="186" s="14" customFormat="1">
      <c r="A186" s="14"/>
      <c r="B186" s="269"/>
      <c r="C186" s="270"/>
      <c r="D186" s="260" t="s">
        <v>161</v>
      </c>
      <c r="E186" s="271" t="s">
        <v>1</v>
      </c>
      <c r="F186" s="272" t="s">
        <v>468</v>
      </c>
      <c r="G186" s="270"/>
      <c r="H186" s="273">
        <v>2.6949999999999998</v>
      </c>
      <c r="I186" s="274"/>
      <c r="J186" s="270"/>
      <c r="K186" s="270"/>
      <c r="L186" s="275"/>
      <c r="M186" s="276"/>
      <c r="N186" s="277"/>
      <c r="O186" s="277"/>
      <c r="P186" s="277"/>
      <c r="Q186" s="277"/>
      <c r="R186" s="277"/>
      <c r="S186" s="277"/>
      <c r="T186" s="27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9" t="s">
        <v>161</v>
      </c>
      <c r="AU186" s="279" t="s">
        <v>85</v>
      </c>
      <c r="AV186" s="14" t="s">
        <v>85</v>
      </c>
      <c r="AW186" s="14" t="s">
        <v>32</v>
      </c>
      <c r="AX186" s="14" t="s">
        <v>76</v>
      </c>
      <c r="AY186" s="279" t="s">
        <v>152</v>
      </c>
    </row>
    <row r="187" s="14" customFormat="1">
      <c r="A187" s="14"/>
      <c r="B187" s="269"/>
      <c r="C187" s="270"/>
      <c r="D187" s="260" t="s">
        <v>161</v>
      </c>
      <c r="E187" s="271" t="s">
        <v>1</v>
      </c>
      <c r="F187" s="272" t="s">
        <v>469</v>
      </c>
      <c r="G187" s="270"/>
      <c r="H187" s="273">
        <v>16.559999999999999</v>
      </c>
      <c r="I187" s="274"/>
      <c r="J187" s="270"/>
      <c r="K187" s="270"/>
      <c r="L187" s="275"/>
      <c r="M187" s="276"/>
      <c r="N187" s="277"/>
      <c r="O187" s="277"/>
      <c r="P187" s="277"/>
      <c r="Q187" s="277"/>
      <c r="R187" s="277"/>
      <c r="S187" s="277"/>
      <c r="T187" s="27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9" t="s">
        <v>161</v>
      </c>
      <c r="AU187" s="279" t="s">
        <v>85</v>
      </c>
      <c r="AV187" s="14" t="s">
        <v>85</v>
      </c>
      <c r="AW187" s="14" t="s">
        <v>32</v>
      </c>
      <c r="AX187" s="14" t="s">
        <v>76</v>
      </c>
      <c r="AY187" s="279" t="s">
        <v>152</v>
      </c>
    </row>
    <row r="188" s="15" customFormat="1">
      <c r="A188" s="15"/>
      <c r="B188" s="280"/>
      <c r="C188" s="281"/>
      <c r="D188" s="260" t="s">
        <v>161</v>
      </c>
      <c r="E188" s="282" t="s">
        <v>1</v>
      </c>
      <c r="F188" s="283" t="s">
        <v>165</v>
      </c>
      <c r="G188" s="281"/>
      <c r="H188" s="284">
        <v>31.562999999999999</v>
      </c>
      <c r="I188" s="285"/>
      <c r="J188" s="281"/>
      <c r="K188" s="281"/>
      <c r="L188" s="286"/>
      <c r="M188" s="287"/>
      <c r="N188" s="288"/>
      <c r="O188" s="288"/>
      <c r="P188" s="288"/>
      <c r="Q188" s="288"/>
      <c r="R188" s="288"/>
      <c r="S188" s="288"/>
      <c r="T188" s="28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90" t="s">
        <v>161</v>
      </c>
      <c r="AU188" s="290" t="s">
        <v>85</v>
      </c>
      <c r="AV188" s="15" t="s">
        <v>159</v>
      </c>
      <c r="AW188" s="15" t="s">
        <v>32</v>
      </c>
      <c r="AX188" s="15" t="s">
        <v>83</v>
      </c>
      <c r="AY188" s="290" t="s">
        <v>152</v>
      </c>
    </row>
    <row r="189" s="2" customFormat="1" ht="21.75" customHeight="1">
      <c r="A189" s="38"/>
      <c r="B189" s="39"/>
      <c r="C189" s="244" t="s">
        <v>221</v>
      </c>
      <c r="D189" s="244" t="s">
        <v>155</v>
      </c>
      <c r="E189" s="245" t="s">
        <v>470</v>
      </c>
      <c r="F189" s="246" t="s">
        <v>471</v>
      </c>
      <c r="G189" s="247" t="s">
        <v>256</v>
      </c>
      <c r="H189" s="248">
        <v>2</v>
      </c>
      <c r="I189" s="249"/>
      <c r="J189" s="250">
        <f>ROUND(I189*H189,2)</f>
        <v>0</v>
      </c>
      <c r="K189" s="251"/>
      <c r="L189" s="44"/>
      <c r="M189" s="252" t="s">
        <v>1</v>
      </c>
      <c r="N189" s="253" t="s">
        <v>41</v>
      </c>
      <c r="O189" s="91"/>
      <c r="P189" s="254">
        <f>O189*H189</f>
        <v>0</v>
      </c>
      <c r="Q189" s="254">
        <v>0.1575</v>
      </c>
      <c r="R189" s="254">
        <f>Q189*H189</f>
        <v>0.315</v>
      </c>
      <c r="S189" s="254">
        <v>0</v>
      </c>
      <c r="T189" s="25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6" t="s">
        <v>159</v>
      </c>
      <c r="AT189" s="256" t="s">
        <v>155</v>
      </c>
      <c r="AU189" s="256" t="s">
        <v>85</v>
      </c>
      <c r="AY189" s="17" t="s">
        <v>152</v>
      </c>
      <c r="BE189" s="257">
        <f>IF(N189="základní",J189,0)</f>
        <v>0</v>
      </c>
      <c r="BF189" s="257">
        <f>IF(N189="snížená",J189,0)</f>
        <v>0</v>
      </c>
      <c r="BG189" s="257">
        <f>IF(N189="zákl. přenesená",J189,0)</f>
        <v>0</v>
      </c>
      <c r="BH189" s="257">
        <f>IF(N189="sníž. přenesená",J189,0)</f>
        <v>0</v>
      </c>
      <c r="BI189" s="257">
        <f>IF(N189="nulová",J189,0)</f>
        <v>0</v>
      </c>
      <c r="BJ189" s="17" t="s">
        <v>83</v>
      </c>
      <c r="BK189" s="257">
        <f>ROUND(I189*H189,2)</f>
        <v>0</v>
      </c>
      <c r="BL189" s="17" t="s">
        <v>159</v>
      </c>
      <c r="BM189" s="256" t="s">
        <v>472</v>
      </c>
    </row>
    <row r="190" s="13" customFormat="1">
      <c r="A190" s="13"/>
      <c r="B190" s="258"/>
      <c r="C190" s="259"/>
      <c r="D190" s="260" t="s">
        <v>161</v>
      </c>
      <c r="E190" s="261" t="s">
        <v>1</v>
      </c>
      <c r="F190" s="262" t="s">
        <v>423</v>
      </c>
      <c r="G190" s="259"/>
      <c r="H190" s="261" t="s">
        <v>1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161</v>
      </c>
      <c r="AU190" s="268" t="s">
        <v>85</v>
      </c>
      <c r="AV190" s="13" t="s">
        <v>83</v>
      </c>
      <c r="AW190" s="13" t="s">
        <v>32</v>
      </c>
      <c r="AX190" s="13" t="s">
        <v>76</v>
      </c>
      <c r="AY190" s="268" t="s">
        <v>152</v>
      </c>
    </row>
    <row r="191" s="13" customFormat="1">
      <c r="A191" s="13"/>
      <c r="B191" s="258"/>
      <c r="C191" s="259"/>
      <c r="D191" s="260" t="s">
        <v>161</v>
      </c>
      <c r="E191" s="261" t="s">
        <v>1</v>
      </c>
      <c r="F191" s="262" t="s">
        <v>473</v>
      </c>
      <c r="G191" s="259"/>
      <c r="H191" s="261" t="s">
        <v>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8" t="s">
        <v>161</v>
      </c>
      <c r="AU191" s="268" t="s">
        <v>85</v>
      </c>
      <c r="AV191" s="13" t="s">
        <v>83</v>
      </c>
      <c r="AW191" s="13" t="s">
        <v>32</v>
      </c>
      <c r="AX191" s="13" t="s">
        <v>76</v>
      </c>
      <c r="AY191" s="268" t="s">
        <v>152</v>
      </c>
    </row>
    <row r="192" s="14" customFormat="1">
      <c r="A192" s="14"/>
      <c r="B192" s="269"/>
      <c r="C192" s="270"/>
      <c r="D192" s="260" t="s">
        <v>161</v>
      </c>
      <c r="E192" s="271" t="s">
        <v>1</v>
      </c>
      <c r="F192" s="272" t="s">
        <v>474</v>
      </c>
      <c r="G192" s="270"/>
      <c r="H192" s="273">
        <v>2</v>
      </c>
      <c r="I192" s="274"/>
      <c r="J192" s="270"/>
      <c r="K192" s="270"/>
      <c r="L192" s="275"/>
      <c r="M192" s="276"/>
      <c r="N192" s="277"/>
      <c r="O192" s="277"/>
      <c r="P192" s="277"/>
      <c r="Q192" s="277"/>
      <c r="R192" s="277"/>
      <c r="S192" s="277"/>
      <c r="T192" s="27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9" t="s">
        <v>161</v>
      </c>
      <c r="AU192" s="279" t="s">
        <v>85</v>
      </c>
      <c r="AV192" s="14" t="s">
        <v>85</v>
      </c>
      <c r="AW192" s="14" t="s">
        <v>32</v>
      </c>
      <c r="AX192" s="14" t="s">
        <v>76</v>
      </c>
      <c r="AY192" s="279" t="s">
        <v>152</v>
      </c>
    </row>
    <row r="193" s="15" customFormat="1">
      <c r="A193" s="15"/>
      <c r="B193" s="280"/>
      <c r="C193" s="281"/>
      <c r="D193" s="260" t="s">
        <v>161</v>
      </c>
      <c r="E193" s="282" t="s">
        <v>1</v>
      </c>
      <c r="F193" s="283" t="s">
        <v>165</v>
      </c>
      <c r="G193" s="281"/>
      <c r="H193" s="284">
        <v>2</v>
      </c>
      <c r="I193" s="285"/>
      <c r="J193" s="281"/>
      <c r="K193" s="281"/>
      <c r="L193" s="286"/>
      <c r="M193" s="287"/>
      <c r="N193" s="288"/>
      <c r="O193" s="288"/>
      <c r="P193" s="288"/>
      <c r="Q193" s="288"/>
      <c r="R193" s="288"/>
      <c r="S193" s="288"/>
      <c r="T193" s="28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90" t="s">
        <v>161</v>
      </c>
      <c r="AU193" s="290" t="s">
        <v>85</v>
      </c>
      <c r="AV193" s="15" t="s">
        <v>159</v>
      </c>
      <c r="AW193" s="15" t="s">
        <v>32</v>
      </c>
      <c r="AX193" s="15" t="s">
        <v>83</v>
      </c>
      <c r="AY193" s="290" t="s">
        <v>152</v>
      </c>
    </row>
    <row r="194" s="2" customFormat="1" ht="21.75" customHeight="1">
      <c r="A194" s="38"/>
      <c r="B194" s="39"/>
      <c r="C194" s="244" t="s">
        <v>226</v>
      </c>
      <c r="D194" s="244" t="s">
        <v>155</v>
      </c>
      <c r="E194" s="245" t="s">
        <v>475</v>
      </c>
      <c r="F194" s="246" t="s">
        <v>476</v>
      </c>
      <c r="G194" s="247" t="s">
        <v>158</v>
      </c>
      <c r="H194" s="248">
        <v>73.957999999999998</v>
      </c>
      <c r="I194" s="249"/>
      <c r="J194" s="250">
        <f>ROUND(I194*H194,2)</f>
        <v>0</v>
      </c>
      <c r="K194" s="251"/>
      <c r="L194" s="44"/>
      <c r="M194" s="252" t="s">
        <v>1</v>
      </c>
      <c r="N194" s="253" t="s">
        <v>41</v>
      </c>
      <c r="O194" s="91"/>
      <c r="P194" s="254">
        <f>O194*H194</f>
        <v>0</v>
      </c>
      <c r="Q194" s="254">
        <v>0.017000000000000001</v>
      </c>
      <c r="R194" s="254">
        <f>Q194*H194</f>
        <v>1.2572860000000001</v>
      </c>
      <c r="S194" s="254">
        <v>0</v>
      </c>
      <c r="T194" s="25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6" t="s">
        <v>159</v>
      </c>
      <c r="AT194" s="256" t="s">
        <v>155</v>
      </c>
      <c r="AU194" s="256" t="s">
        <v>85</v>
      </c>
      <c r="AY194" s="17" t="s">
        <v>152</v>
      </c>
      <c r="BE194" s="257">
        <f>IF(N194="základní",J194,0)</f>
        <v>0</v>
      </c>
      <c r="BF194" s="257">
        <f>IF(N194="snížená",J194,0)</f>
        <v>0</v>
      </c>
      <c r="BG194" s="257">
        <f>IF(N194="zákl. přenesená",J194,0)</f>
        <v>0</v>
      </c>
      <c r="BH194" s="257">
        <f>IF(N194="sníž. přenesená",J194,0)</f>
        <v>0</v>
      </c>
      <c r="BI194" s="257">
        <f>IF(N194="nulová",J194,0)</f>
        <v>0</v>
      </c>
      <c r="BJ194" s="17" t="s">
        <v>83</v>
      </c>
      <c r="BK194" s="257">
        <f>ROUND(I194*H194,2)</f>
        <v>0</v>
      </c>
      <c r="BL194" s="17" t="s">
        <v>159</v>
      </c>
      <c r="BM194" s="256" t="s">
        <v>477</v>
      </c>
    </row>
    <row r="195" s="13" customFormat="1">
      <c r="A195" s="13"/>
      <c r="B195" s="258"/>
      <c r="C195" s="259"/>
      <c r="D195" s="260" t="s">
        <v>161</v>
      </c>
      <c r="E195" s="261" t="s">
        <v>1</v>
      </c>
      <c r="F195" s="262" t="s">
        <v>423</v>
      </c>
      <c r="G195" s="259"/>
      <c r="H195" s="261" t="s">
        <v>1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8" t="s">
        <v>161</v>
      </c>
      <c r="AU195" s="268" t="s">
        <v>85</v>
      </c>
      <c r="AV195" s="13" t="s">
        <v>83</v>
      </c>
      <c r="AW195" s="13" t="s">
        <v>32</v>
      </c>
      <c r="AX195" s="13" t="s">
        <v>76</v>
      </c>
      <c r="AY195" s="268" t="s">
        <v>152</v>
      </c>
    </row>
    <row r="196" s="13" customFormat="1">
      <c r="A196" s="13"/>
      <c r="B196" s="258"/>
      <c r="C196" s="259"/>
      <c r="D196" s="260" t="s">
        <v>161</v>
      </c>
      <c r="E196" s="261" t="s">
        <v>1</v>
      </c>
      <c r="F196" s="262" t="s">
        <v>365</v>
      </c>
      <c r="G196" s="259"/>
      <c r="H196" s="261" t="s">
        <v>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8" t="s">
        <v>161</v>
      </c>
      <c r="AU196" s="268" t="s">
        <v>85</v>
      </c>
      <c r="AV196" s="13" t="s">
        <v>83</v>
      </c>
      <c r="AW196" s="13" t="s">
        <v>32</v>
      </c>
      <c r="AX196" s="13" t="s">
        <v>76</v>
      </c>
      <c r="AY196" s="268" t="s">
        <v>152</v>
      </c>
    </row>
    <row r="197" s="14" customFormat="1">
      <c r="A197" s="14"/>
      <c r="B197" s="269"/>
      <c r="C197" s="270"/>
      <c r="D197" s="260" t="s">
        <v>161</v>
      </c>
      <c r="E197" s="271" t="s">
        <v>1</v>
      </c>
      <c r="F197" s="272" t="s">
        <v>478</v>
      </c>
      <c r="G197" s="270"/>
      <c r="H197" s="273">
        <v>16.440999999999999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9" t="s">
        <v>161</v>
      </c>
      <c r="AU197" s="279" t="s">
        <v>85</v>
      </c>
      <c r="AV197" s="14" t="s">
        <v>85</v>
      </c>
      <c r="AW197" s="14" t="s">
        <v>32</v>
      </c>
      <c r="AX197" s="14" t="s">
        <v>76</v>
      </c>
      <c r="AY197" s="279" t="s">
        <v>152</v>
      </c>
    </row>
    <row r="198" s="14" customFormat="1">
      <c r="A198" s="14"/>
      <c r="B198" s="269"/>
      <c r="C198" s="270"/>
      <c r="D198" s="260" t="s">
        <v>161</v>
      </c>
      <c r="E198" s="271" t="s">
        <v>1</v>
      </c>
      <c r="F198" s="272" t="s">
        <v>393</v>
      </c>
      <c r="G198" s="270"/>
      <c r="H198" s="273">
        <v>57.517000000000003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9" t="s">
        <v>161</v>
      </c>
      <c r="AU198" s="279" t="s">
        <v>85</v>
      </c>
      <c r="AV198" s="14" t="s">
        <v>85</v>
      </c>
      <c r="AW198" s="14" t="s">
        <v>32</v>
      </c>
      <c r="AX198" s="14" t="s">
        <v>76</v>
      </c>
      <c r="AY198" s="279" t="s">
        <v>152</v>
      </c>
    </row>
    <row r="199" s="15" customFormat="1">
      <c r="A199" s="15"/>
      <c r="B199" s="280"/>
      <c r="C199" s="281"/>
      <c r="D199" s="260" t="s">
        <v>161</v>
      </c>
      <c r="E199" s="282" t="s">
        <v>1</v>
      </c>
      <c r="F199" s="283" t="s">
        <v>165</v>
      </c>
      <c r="G199" s="281"/>
      <c r="H199" s="284">
        <v>73.957999999999998</v>
      </c>
      <c r="I199" s="285"/>
      <c r="J199" s="281"/>
      <c r="K199" s="281"/>
      <c r="L199" s="286"/>
      <c r="M199" s="287"/>
      <c r="N199" s="288"/>
      <c r="O199" s="288"/>
      <c r="P199" s="288"/>
      <c r="Q199" s="288"/>
      <c r="R199" s="288"/>
      <c r="S199" s="288"/>
      <c r="T199" s="28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90" t="s">
        <v>161</v>
      </c>
      <c r="AU199" s="290" t="s">
        <v>85</v>
      </c>
      <c r="AV199" s="15" t="s">
        <v>159</v>
      </c>
      <c r="AW199" s="15" t="s">
        <v>32</v>
      </c>
      <c r="AX199" s="15" t="s">
        <v>83</v>
      </c>
      <c r="AY199" s="290" t="s">
        <v>152</v>
      </c>
    </row>
    <row r="200" s="2" customFormat="1" ht="33" customHeight="1">
      <c r="A200" s="38"/>
      <c r="B200" s="39"/>
      <c r="C200" s="244" t="s">
        <v>231</v>
      </c>
      <c r="D200" s="244" t="s">
        <v>155</v>
      </c>
      <c r="E200" s="245" t="s">
        <v>479</v>
      </c>
      <c r="F200" s="246" t="s">
        <v>480</v>
      </c>
      <c r="G200" s="247" t="s">
        <v>158</v>
      </c>
      <c r="H200" s="248">
        <v>60.200000000000003</v>
      </c>
      <c r="I200" s="249"/>
      <c r="J200" s="250">
        <f>ROUND(I200*H200,2)</f>
        <v>0</v>
      </c>
      <c r="K200" s="251"/>
      <c r="L200" s="44"/>
      <c r="M200" s="252" t="s">
        <v>1</v>
      </c>
      <c r="N200" s="253" t="s">
        <v>41</v>
      </c>
      <c r="O200" s="91"/>
      <c r="P200" s="254">
        <f>O200*H200</f>
        <v>0</v>
      </c>
      <c r="Q200" s="254">
        <v>0.010200000000000001</v>
      </c>
      <c r="R200" s="254">
        <f>Q200*H200</f>
        <v>0.61404000000000003</v>
      </c>
      <c r="S200" s="254">
        <v>0</v>
      </c>
      <c r="T200" s="25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6" t="s">
        <v>159</v>
      </c>
      <c r="AT200" s="256" t="s">
        <v>155</v>
      </c>
      <c r="AU200" s="256" t="s">
        <v>85</v>
      </c>
      <c r="AY200" s="17" t="s">
        <v>152</v>
      </c>
      <c r="BE200" s="257">
        <f>IF(N200="základní",J200,0)</f>
        <v>0</v>
      </c>
      <c r="BF200" s="257">
        <f>IF(N200="snížená",J200,0)</f>
        <v>0</v>
      </c>
      <c r="BG200" s="257">
        <f>IF(N200="zákl. přenesená",J200,0)</f>
        <v>0</v>
      </c>
      <c r="BH200" s="257">
        <f>IF(N200="sníž. přenesená",J200,0)</f>
        <v>0</v>
      </c>
      <c r="BI200" s="257">
        <f>IF(N200="nulová",J200,0)</f>
        <v>0</v>
      </c>
      <c r="BJ200" s="17" t="s">
        <v>83</v>
      </c>
      <c r="BK200" s="257">
        <f>ROUND(I200*H200,2)</f>
        <v>0</v>
      </c>
      <c r="BL200" s="17" t="s">
        <v>159</v>
      </c>
      <c r="BM200" s="256" t="s">
        <v>481</v>
      </c>
    </row>
    <row r="201" s="13" customFormat="1">
      <c r="A201" s="13"/>
      <c r="B201" s="258"/>
      <c r="C201" s="259"/>
      <c r="D201" s="260" t="s">
        <v>161</v>
      </c>
      <c r="E201" s="261" t="s">
        <v>1</v>
      </c>
      <c r="F201" s="262" t="s">
        <v>482</v>
      </c>
      <c r="G201" s="259"/>
      <c r="H201" s="261" t="s">
        <v>1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8" t="s">
        <v>161</v>
      </c>
      <c r="AU201" s="268" t="s">
        <v>85</v>
      </c>
      <c r="AV201" s="13" t="s">
        <v>83</v>
      </c>
      <c r="AW201" s="13" t="s">
        <v>32</v>
      </c>
      <c r="AX201" s="13" t="s">
        <v>76</v>
      </c>
      <c r="AY201" s="268" t="s">
        <v>152</v>
      </c>
    </row>
    <row r="202" s="13" customFormat="1">
      <c r="A202" s="13"/>
      <c r="B202" s="258"/>
      <c r="C202" s="259"/>
      <c r="D202" s="260" t="s">
        <v>161</v>
      </c>
      <c r="E202" s="261" t="s">
        <v>1</v>
      </c>
      <c r="F202" s="262" t="s">
        <v>483</v>
      </c>
      <c r="G202" s="259"/>
      <c r="H202" s="261" t="s">
        <v>1</v>
      </c>
      <c r="I202" s="263"/>
      <c r="J202" s="259"/>
      <c r="K202" s="259"/>
      <c r="L202" s="264"/>
      <c r="M202" s="265"/>
      <c r="N202" s="266"/>
      <c r="O202" s="266"/>
      <c r="P202" s="266"/>
      <c r="Q202" s="266"/>
      <c r="R202" s="266"/>
      <c r="S202" s="266"/>
      <c r="T202" s="26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8" t="s">
        <v>161</v>
      </c>
      <c r="AU202" s="268" t="s">
        <v>85</v>
      </c>
      <c r="AV202" s="13" t="s">
        <v>83</v>
      </c>
      <c r="AW202" s="13" t="s">
        <v>32</v>
      </c>
      <c r="AX202" s="13" t="s">
        <v>76</v>
      </c>
      <c r="AY202" s="268" t="s">
        <v>152</v>
      </c>
    </row>
    <row r="203" s="14" customFormat="1">
      <c r="A203" s="14"/>
      <c r="B203" s="269"/>
      <c r="C203" s="270"/>
      <c r="D203" s="260" t="s">
        <v>161</v>
      </c>
      <c r="E203" s="271" t="s">
        <v>1</v>
      </c>
      <c r="F203" s="272" t="s">
        <v>484</v>
      </c>
      <c r="G203" s="270"/>
      <c r="H203" s="273">
        <v>60.200000000000003</v>
      </c>
      <c r="I203" s="274"/>
      <c r="J203" s="270"/>
      <c r="K203" s="270"/>
      <c r="L203" s="275"/>
      <c r="M203" s="276"/>
      <c r="N203" s="277"/>
      <c r="O203" s="277"/>
      <c r="P203" s="277"/>
      <c r="Q203" s="277"/>
      <c r="R203" s="277"/>
      <c r="S203" s="277"/>
      <c r="T203" s="27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9" t="s">
        <v>161</v>
      </c>
      <c r="AU203" s="279" t="s">
        <v>85</v>
      </c>
      <c r="AV203" s="14" t="s">
        <v>85</v>
      </c>
      <c r="AW203" s="14" t="s">
        <v>32</v>
      </c>
      <c r="AX203" s="14" t="s">
        <v>76</v>
      </c>
      <c r="AY203" s="279" t="s">
        <v>152</v>
      </c>
    </row>
    <row r="204" s="15" customFormat="1">
      <c r="A204" s="15"/>
      <c r="B204" s="280"/>
      <c r="C204" s="281"/>
      <c r="D204" s="260" t="s">
        <v>161</v>
      </c>
      <c r="E204" s="282" t="s">
        <v>1</v>
      </c>
      <c r="F204" s="283" t="s">
        <v>165</v>
      </c>
      <c r="G204" s="281"/>
      <c r="H204" s="284">
        <v>60.200000000000003</v>
      </c>
      <c r="I204" s="285"/>
      <c r="J204" s="281"/>
      <c r="K204" s="281"/>
      <c r="L204" s="286"/>
      <c r="M204" s="287"/>
      <c r="N204" s="288"/>
      <c r="O204" s="288"/>
      <c r="P204" s="288"/>
      <c r="Q204" s="288"/>
      <c r="R204" s="288"/>
      <c r="S204" s="288"/>
      <c r="T204" s="28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90" t="s">
        <v>161</v>
      </c>
      <c r="AU204" s="290" t="s">
        <v>85</v>
      </c>
      <c r="AV204" s="15" t="s">
        <v>159</v>
      </c>
      <c r="AW204" s="15" t="s">
        <v>32</v>
      </c>
      <c r="AX204" s="15" t="s">
        <v>83</v>
      </c>
      <c r="AY204" s="290" t="s">
        <v>152</v>
      </c>
    </row>
    <row r="205" s="2" customFormat="1" ht="16.5" customHeight="1">
      <c r="A205" s="38"/>
      <c r="B205" s="39"/>
      <c r="C205" s="244" t="s">
        <v>236</v>
      </c>
      <c r="D205" s="244" t="s">
        <v>155</v>
      </c>
      <c r="E205" s="245" t="s">
        <v>485</v>
      </c>
      <c r="F205" s="246" t="s">
        <v>486</v>
      </c>
      <c r="G205" s="247" t="s">
        <v>158</v>
      </c>
      <c r="H205" s="248">
        <v>60.200000000000003</v>
      </c>
      <c r="I205" s="249"/>
      <c r="J205" s="250">
        <f>ROUND(I205*H205,2)</f>
        <v>0</v>
      </c>
      <c r="K205" s="251"/>
      <c r="L205" s="44"/>
      <c r="M205" s="252" t="s">
        <v>1</v>
      </c>
      <c r="N205" s="253" t="s">
        <v>41</v>
      </c>
      <c r="O205" s="91"/>
      <c r="P205" s="254">
        <f>O205*H205</f>
        <v>0</v>
      </c>
      <c r="Q205" s="254">
        <v>0.00012999999999999999</v>
      </c>
      <c r="R205" s="254">
        <f>Q205*H205</f>
        <v>0.0078259999999999996</v>
      </c>
      <c r="S205" s="254">
        <v>0</v>
      </c>
      <c r="T205" s="25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6" t="s">
        <v>159</v>
      </c>
      <c r="AT205" s="256" t="s">
        <v>155</v>
      </c>
      <c r="AU205" s="256" t="s">
        <v>85</v>
      </c>
      <c r="AY205" s="17" t="s">
        <v>152</v>
      </c>
      <c r="BE205" s="257">
        <f>IF(N205="základní",J205,0)</f>
        <v>0</v>
      </c>
      <c r="BF205" s="257">
        <f>IF(N205="snížená",J205,0)</f>
        <v>0</v>
      </c>
      <c r="BG205" s="257">
        <f>IF(N205="zákl. přenesená",J205,0)</f>
        <v>0</v>
      </c>
      <c r="BH205" s="257">
        <f>IF(N205="sníž. přenesená",J205,0)</f>
        <v>0</v>
      </c>
      <c r="BI205" s="257">
        <f>IF(N205="nulová",J205,0)</f>
        <v>0</v>
      </c>
      <c r="BJ205" s="17" t="s">
        <v>83</v>
      </c>
      <c r="BK205" s="257">
        <f>ROUND(I205*H205,2)</f>
        <v>0</v>
      </c>
      <c r="BL205" s="17" t="s">
        <v>159</v>
      </c>
      <c r="BM205" s="256" t="s">
        <v>487</v>
      </c>
    </row>
    <row r="206" s="13" customFormat="1">
      <c r="A206" s="13"/>
      <c r="B206" s="258"/>
      <c r="C206" s="259"/>
      <c r="D206" s="260" t="s">
        <v>161</v>
      </c>
      <c r="E206" s="261" t="s">
        <v>1</v>
      </c>
      <c r="F206" s="262" t="s">
        <v>482</v>
      </c>
      <c r="G206" s="259"/>
      <c r="H206" s="261" t="s">
        <v>1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161</v>
      </c>
      <c r="AU206" s="268" t="s">
        <v>85</v>
      </c>
      <c r="AV206" s="13" t="s">
        <v>83</v>
      </c>
      <c r="AW206" s="13" t="s">
        <v>32</v>
      </c>
      <c r="AX206" s="13" t="s">
        <v>76</v>
      </c>
      <c r="AY206" s="268" t="s">
        <v>152</v>
      </c>
    </row>
    <row r="207" s="13" customFormat="1">
      <c r="A207" s="13"/>
      <c r="B207" s="258"/>
      <c r="C207" s="259"/>
      <c r="D207" s="260" t="s">
        <v>161</v>
      </c>
      <c r="E207" s="261" t="s">
        <v>1</v>
      </c>
      <c r="F207" s="262" t="s">
        <v>483</v>
      </c>
      <c r="G207" s="259"/>
      <c r="H207" s="261" t="s">
        <v>1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8" t="s">
        <v>161</v>
      </c>
      <c r="AU207" s="268" t="s">
        <v>85</v>
      </c>
      <c r="AV207" s="13" t="s">
        <v>83</v>
      </c>
      <c r="AW207" s="13" t="s">
        <v>32</v>
      </c>
      <c r="AX207" s="13" t="s">
        <v>76</v>
      </c>
      <c r="AY207" s="268" t="s">
        <v>152</v>
      </c>
    </row>
    <row r="208" s="14" customFormat="1">
      <c r="A208" s="14"/>
      <c r="B208" s="269"/>
      <c r="C208" s="270"/>
      <c r="D208" s="260" t="s">
        <v>161</v>
      </c>
      <c r="E208" s="271" t="s">
        <v>1</v>
      </c>
      <c r="F208" s="272" t="s">
        <v>484</v>
      </c>
      <c r="G208" s="270"/>
      <c r="H208" s="273">
        <v>60.200000000000003</v>
      </c>
      <c r="I208" s="274"/>
      <c r="J208" s="270"/>
      <c r="K208" s="270"/>
      <c r="L208" s="275"/>
      <c r="M208" s="276"/>
      <c r="N208" s="277"/>
      <c r="O208" s="277"/>
      <c r="P208" s="277"/>
      <c r="Q208" s="277"/>
      <c r="R208" s="277"/>
      <c r="S208" s="277"/>
      <c r="T208" s="27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9" t="s">
        <v>161</v>
      </c>
      <c r="AU208" s="279" t="s">
        <v>85</v>
      </c>
      <c r="AV208" s="14" t="s">
        <v>85</v>
      </c>
      <c r="AW208" s="14" t="s">
        <v>32</v>
      </c>
      <c r="AX208" s="14" t="s">
        <v>76</v>
      </c>
      <c r="AY208" s="279" t="s">
        <v>152</v>
      </c>
    </row>
    <row r="209" s="15" customFormat="1">
      <c r="A209" s="15"/>
      <c r="B209" s="280"/>
      <c r="C209" s="281"/>
      <c r="D209" s="260" t="s">
        <v>161</v>
      </c>
      <c r="E209" s="282" t="s">
        <v>1</v>
      </c>
      <c r="F209" s="283" t="s">
        <v>165</v>
      </c>
      <c r="G209" s="281"/>
      <c r="H209" s="284">
        <v>60.200000000000003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90" t="s">
        <v>161</v>
      </c>
      <c r="AU209" s="290" t="s">
        <v>85</v>
      </c>
      <c r="AV209" s="15" t="s">
        <v>159</v>
      </c>
      <c r="AW209" s="15" t="s">
        <v>32</v>
      </c>
      <c r="AX209" s="15" t="s">
        <v>83</v>
      </c>
      <c r="AY209" s="290" t="s">
        <v>152</v>
      </c>
    </row>
    <row r="210" s="2" customFormat="1" ht="21.75" customHeight="1">
      <c r="A210" s="38"/>
      <c r="B210" s="39"/>
      <c r="C210" s="244" t="s">
        <v>8</v>
      </c>
      <c r="D210" s="244" t="s">
        <v>155</v>
      </c>
      <c r="E210" s="245" t="s">
        <v>488</v>
      </c>
      <c r="F210" s="246" t="s">
        <v>489</v>
      </c>
      <c r="G210" s="247" t="s">
        <v>256</v>
      </c>
      <c r="H210" s="248">
        <v>1</v>
      </c>
      <c r="I210" s="249"/>
      <c r="J210" s="250">
        <f>ROUND(I210*H210,2)</f>
        <v>0</v>
      </c>
      <c r="K210" s="251"/>
      <c r="L210" s="44"/>
      <c r="M210" s="252" t="s">
        <v>1</v>
      </c>
      <c r="N210" s="253" t="s">
        <v>41</v>
      </c>
      <c r="O210" s="91"/>
      <c r="P210" s="254">
        <f>O210*H210</f>
        <v>0</v>
      </c>
      <c r="Q210" s="254">
        <v>0.44169999999999998</v>
      </c>
      <c r="R210" s="254">
        <f>Q210*H210</f>
        <v>0.44169999999999998</v>
      </c>
      <c r="S210" s="254">
        <v>0</v>
      </c>
      <c r="T210" s="25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6" t="s">
        <v>159</v>
      </c>
      <c r="AT210" s="256" t="s">
        <v>155</v>
      </c>
      <c r="AU210" s="256" t="s">
        <v>85</v>
      </c>
      <c r="AY210" s="17" t="s">
        <v>152</v>
      </c>
      <c r="BE210" s="257">
        <f>IF(N210="základní",J210,0)</f>
        <v>0</v>
      </c>
      <c r="BF210" s="257">
        <f>IF(N210="snížená",J210,0)</f>
        <v>0</v>
      </c>
      <c r="BG210" s="257">
        <f>IF(N210="zákl. přenesená",J210,0)</f>
        <v>0</v>
      </c>
      <c r="BH210" s="257">
        <f>IF(N210="sníž. přenesená",J210,0)</f>
        <v>0</v>
      </c>
      <c r="BI210" s="257">
        <f>IF(N210="nulová",J210,0)</f>
        <v>0</v>
      </c>
      <c r="BJ210" s="17" t="s">
        <v>83</v>
      </c>
      <c r="BK210" s="257">
        <f>ROUND(I210*H210,2)</f>
        <v>0</v>
      </c>
      <c r="BL210" s="17" t="s">
        <v>159</v>
      </c>
      <c r="BM210" s="256" t="s">
        <v>490</v>
      </c>
    </row>
    <row r="211" s="13" customFormat="1">
      <c r="A211" s="13"/>
      <c r="B211" s="258"/>
      <c r="C211" s="259"/>
      <c r="D211" s="260" t="s">
        <v>161</v>
      </c>
      <c r="E211" s="261" t="s">
        <v>1</v>
      </c>
      <c r="F211" s="262" t="s">
        <v>491</v>
      </c>
      <c r="G211" s="259"/>
      <c r="H211" s="261" t="s">
        <v>1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8" t="s">
        <v>161</v>
      </c>
      <c r="AU211" s="268" t="s">
        <v>85</v>
      </c>
      <c r="AV211" s="13" t="s">
        <v>83</v>
      </c>
      <c r="AW211" s="13" t="s">
        <v>32</v>
      </c>
      <c r="AX211" s="13" t="s">
        <v>76</v>
      </c>
      <c r="AY211" s="268" t="s">
        <v>152</v>
      </c>
    </row>
    <row r="212" s="14" customFormat="1">
      <c r="A212" s="14"/>
      <c r="B212" s="269"/>
      <c r="C212" s="270"/>
      <c r="D212" s="260" t="s">
        <v>161</v>
      </c>
      <c r="E212" s="271" t="s">
        <v>1</v>
      </c>
      <c r="F212" s="272" t="s">
        <v>270</v>
      </c>
      <c r="G212" s="270"/>
      <c r="H212" s="273">
        <v>1</v>
      </c>
      <c r="I212" s="274"/>
      <c r="J212" s="270"/>
      <c r="K212" s="270"/>
      <c r="L212" s="275"/>
      <c r="M212" s="276"/>
      <c r="N212" s="277"/>
      <c r="O212" s="277"/>
      <c r="P212" s="277"/>
      <c r="Q212" s="277"/>
      <c r="R212" s="277"/>
      <c r="S212" s="277"/>
      <c r="T212" s="27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9" t="s">
        <v>161</v>
      </c>
      <c r="AU212" s="279" t="s">
        <v>85</v>
      </c>
      <c r="AV212" s="14" t="s">
        <v>85</v>
      </c>
      <c r="AW212" s="14" t="s">
        <v>32</v>
      </c>
      <c r="AX212" s="14" t="s">
        <v>76</v>
      </c>
      <c r="AY212" s="279" t="s">
        <v>152</v>
      </c>
    </row>
    <row r="213" s="15" customFormat="1">
      <c r="A213" s="15"/>
      <c r="B213" s="280"/>
      <c r="C213" s="281"/>
      <c r="D213" s="260" t="s">
        <v>161</v>
      </c>
      <c r="E213" s="282" t="s">
        <v>1</v>
      </c>
      <c r="F213" s="283" t="s">
        <v>165</v>
      </c>
      <c r="G213" s="281"/>
      <c r="H213" s="284">
        <v>1</v>
      </c>
      <c r="I213" s="285"/>
      <c r="J213" s="281"/>
      <c r="K213" s="281"/>
      <c r="L213" s="286"/>
      <c r="M213" s="287"/>
      <c r="N213" s="288"/>
      <c r="O213" s="288"/>
      <c r="P213" s="288"/>
      <c r="Q213" s="288"/>
      <c r="R213" s="288"/>
      <c r="S213" s="288"/>
      <c r="T213" s="28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90" t="s">
        <v>161</v>
      </c>
      <c r="AU213" s="290" t="s">
        <v>85</v>
      </c>
      <c r="AV213" s="15" t="s">
        <v>159</v>
      </c>
      <c r="AW213" s="15" t="s">
        <v>32</v>
      </c>
      <c r="AX213" s="15" t="s">
        <v>83</v>
      </c>
      <c r="AY213" s="290" t="s">
        <v>152</v>
      </c>
    </row>
    <row r="214" s="2" customFormat="1" ht="16.5" customHeight="1">
      <c r="A214" s="38"/>
      <c r="B214" s="39"/>
      <c r="C214" s="296" t="s">
        <v>249</v>
      </c>
      <c r="D214" s="296" t="s">
        <v>492</v>
      </c>
      <c r="E214" s="297" t="s">
        <v>493</v>
      </c>
      <c r="F214" s="298" t="s">
        <v>494</v>
      </c>
      <c r="G214" s="299" t="s">
        <v>256</v>
      </c>
      <c r="H214" s="300">
        <v>1</v>
      </c>
      <c r="I214" s="301"/>
      <c r="J214" s="302">
        <f>ROUND(I214*H214,2)</f>
        <v>0</v>
      </c>
      <c r="K214" s="303"/>
      <c r="L214" s="304"/>
      <c r="M214" s="305" t="s">
        <v>1</v>
      </c>
      <c r="N214" s="306" t="s">
        <v>41</v>
      </c>
      <c r="O214" s="91"/>
      <c r="P214" s="254">
        <f>O214*H214</f>
        <v>0</v>
      </c>
      <c r="Q214" s="254">
        <v>0.023810000000000001</v>
      </c>
      <c r="R214" s="254">
        <f>Q214*H214</f>
        <v>0.023810000000000001</v>
      </c>
      <c r="S214" s="254">
        <v>0</v>
      </c>
      <c r="T214" s="25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6" t="s">
        <v>208</v>
      </c>
      <c r="AT214" s="256" t="s">
        <v>492</v>
      </c>
      <c r="AU214" s="256" t="s">
        <v>85</v>
      </c>
      <c r="AY214" s="17" t="s">
        <v>152</v>
      </c>
      <c r="BE214" s="257">
        <f>IF(N214="základní",J214,0)</f>
        <v>0</v>
      </c>
      <c r="BF214" s="257">
        <f>IF(N214="snížená",J214,0)</f>
        <v>0</v>
      </c>
      <c r="BG214" s="257">
        <f>IF(N214="zákl. přenesená",J214,0)</f>
        <v>0</v>
      </c>
      <c r="BH214" s="257">
        <f>IF(N214="sníž. přenesená",J214,0)</f>
        <v>0</v>
      </c>
      <c r="BI214" s="257">
        <f>IF(N214="nulová",J214,0)</f>
        <v>0</v>
      </c>
      <c r="BJ214" s="17" t="s">
        <v>83</v>
      </c>
      <c r="BK214" s="257">
        <f>ROUND(I214*H214,2)</f>
        <v>0</v>
      </c>
      <c r="BL214" s="17" t="s">
        <v>159</v>
      </c>
      <c r="BM214" s="256" t="s">
        <v>495</v>
      </c>
    </row>
    <row r="215" s="12" customFormat="1" ht="22.8" customHeight="1">
      <c r="A215" s="12"/>
      <c r="B215" s="228"/>
      <c r="C215" s="229"/>
      <c r="D215" s="230" t="s">
        <v>75</v>
      </c>
      <c r="E215" s="242" t="s">
        <v>153</v>
      </c>
      <c r="F215" s="242" t="s">
        <v>154</v>
      </c>
      <c r="G215" s="229"/>
      <c r="H215" s="229"/>
      <c r="I215" s="232"/>
      <c r="J215" s="243">
        <f>BK215</f>
        <v>0</v>
      </c>
      <c r="K215" s="229"/>
      <c r="L215" s="234"/>
      <c r="M215" s="235"/>
      <c r="N215" s="236"/>
      <c r="O215" s="236"/>
      <c r="P215" s="237">
        <f>SUM(P216:P269)</f>
        <v>0</v>
      </c>
      <c r="Q215" s="236"/>
      <c r="R215" s="237">
        <f>SUM(R216:R269)</f>
        <v>0.14238249999999997</v>
      </c>
      <c r="S215" s="236"/>
      <c r="T215" s="238">
        <f>SUM(T216:T269)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9" t="s">
        <v>83</v>
      </c>
      <c r="AT215" s="240" t="s">
        <v>75</v>
      </c>
      <c r="AU215" s="240" t="s">
        <v>83</v>
      </c>
      <c r="AY215" s="239" t="s">
        <v>152</v>
      </c>
      <c r="BK215" s="241">
        <f>SUM(BK216:BK269)</f>
        <v>0</v>
      </c>
    </row>
    <row r="216" s="2" customFormat="1" ht="21.75" customHeight="1">
      <c r="A216" s="38"/>
      <c r="B216" s="39"/>
      <c r="C216" s="244" t="s">
        <v>253</v>
      </c>
      <c r="D216" s="244" t="s">
        <v>155</v>
      </c>
      <c r="E216" s="245" t="s">
        <v>496</v>
      </c>
      <c r="F216" s="246" t="s">
        <v>497</v>
      </c>
      <c r="G216" s="247" t="s">
        <v>180</v>
      </c>
      <c r="H216" s="248">
        <v>26.452999999999999</v>
      </c>
      <c r="I216" s="249"/>
      <c r="J216" s="250">
        <f>ROUND(I216*H216,2)</f>
        <v>0</v>
      </c>
      <c r="K216" s="251"/>
      <c r="L216" s="44"/>
      <c r="M216" s="252" t="s">
        <v>1</v>
      </c>
      <c r="N216" s="253" t="s">
        <v>41</v>
      </c>
      <c r="O216" s="91"/>
      <c r="P216" s="254">
        <f>O216*H216</f>
        <v>0</v>
      </c>
      <c r="Q216" s="254">
        <v>0</v>
      </c>
      <c r="R216" s="254">
        <f>Q216*H216</f>
        <v>0</v>
      </c>
      <c r="S216" s="254">
        <v>0</v>
      </c>
      <c r="T216" s="25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6" t="s">
        <v>159</v>
      </c>
      <c r="AT216" s="256" t="s">
        <v>155</v>
      </c>
      <c r="AU216" s="256" t="s">
        <v>85</v>
      </c>
      <c r="AY216" s="17" t="s">
        <v>152</v>
      </c>
      <c r="BE216" s="257">
        <f>IF(N216="základní",J216,0)</f>
        <v>0</v>
      </c>
      <c r="BF216" s="257">
        <f>IF(N216="snížená",J216,0)</f>
        <v>0</v>
      </c>
      <c r="BG216" s="257">
        <f>IF(N216="zákl. přenesená",J216,0)</f>
        <v>0</v>
      </c>
      <c r="BH216" s="257">
        <f>IF(N216="sníž. přenesená",J216,0)</f>
        <v>0</v>
      </c>
      <c r="BI216" s="257">
        <f>IF(N216="nulová",J216,0)</f>
        <v>0</v>
      </c>
      <c r="BJ216" s="17" t="s">
        <v>83</v>
      </c>
      <c r="BK216" s="257">
        <f>ROUND(I216*H216,2)</f>
        <v>0</v>
      </c>
      <c r="BL216" s="17" t="s">
        <v>159</v>
      </c>
      <c r="BM216" s="256" t="s">
        <v>498</v>
      </c>
    </row>
    <row r="217" s="13" customFormat="1">
      <c r="A217" s="13"/>
      <c r="B217" s="258"/>
      <c r="C217" s="259"/>
      <c r="D217" s="260" t="s">
        <v>161</v>
      </c>
      <c r="E217" s="261" t="s">
        <v>1</v>
      </c>
      <c r="F217" s="262" t="s">
        <v>499</v>
      </c>
      <c r="G217" s="259"/>
      <c r="H217" s="261" t="s">
        <v>1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8" t="s">
        <v>161</v>
      </c>
      <c r="AU217" s="268" t="s">
        <v>85</v>
      </c>
      <c r="AV217" s="13" t="s">
        <v>83</v>
      </c>
      <c r="AW217" s="13" t="s">
        <v>32</v>
      </c>
      <c r="AX217" s="13" t="s">
        <v>76</v>
      </c>
      <c r="AY217" s="268" t="s">
        <v>152</v>
      </c>
    </row>
    <row r="218" s="14" customFormat="1">
      <c r="A218" s="14"/>
      <c r="B218" s="269"/>
      <c r="C218" s="270"/>
      <c r="D218" s="260" t="s">
        <v>161</v>
      </c>
      <c r="E218" s="271" t="s">
        <v>1</v>
      </c>
      <c r="F218" s="272" t="s">
        <v>500</v>
      </c>
      <c r="G218" s="270"/>
      <c r="H218" s="273">
        <v>26.452999999999999</v>
      </c>
      <c r="I218" s="274"/>
      <c r="J218" s="270"/>
      <c r="K218" s="270"/>
      <c r="L218" s="275"/>
      <c r="M218" s="276"/>
      <c r="N218" s="277"/>
      <c r="O218" s="277"/>
      <c r="P218" s="277"/>
      <c r="Q218" s="277"/>
      <c r="R218" s="277"/>
      <c r="S218" s="277"/>
      <c r="T218" s="27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9" t="s">
        <v>161</v>
      </c>
      <c r="AU218" s="279" t="s">
        <v>85</v>
      </c>
      <c r="AV218" s="14" t="s">
        <v>85</v>
      </c>
      <c r="AW218" s="14" t="s">
        <v>32</v>
      </c>
      <c r="AX218" s="14" t="s">
        <v>76</v>
      </c>
      <c r="AY218" s="279" t="s">
        <v>152</v>
      </c>
    </row>
    <row r="219" s="15" customFormat="1">
      <c r="A219" s="15"/>
      <c r="B219" s="280"/>
      <c r="C219" s="281"/>
      <c r="D219" s="260" t="s">
        <v>161</v>
      </c>
      <c r="E219" s="282" t="s">
        <v>1</v>
      </c>
      <c r="F219" s="283" t="s">
        <v>165</v>
      </c>
      <c r="G219" s="281"/>
      <c r="H219" s="284">
        <v>26.452999999999999</v>
      </c>
      <c r="I219" s="285"/>
      <c r="J219" s="281"/>
      <c r="K219" s="281"/>
      <c r="L219" s="286"/>
      <c r="M219" s="287"/>
      <c r="N219" s="288"/>
      <c r="O219" s="288"/>
      <c r="P219" s="288"/>
      <c r="Q219" s="288"/>
      <c r="R219" s="288"/>
      <c r="S219" s="288"/>
      <c r="T219" s="28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90" t="s">
        <v>161</v>
      </c>
      <c r="AU219" s="290" t="s">
        <v>85</v>
      </c>
      <c r="AV219" s="15" t="s">
        <v>159</v>
      </c>
      <c r="AW219" s="15" t="s">
        <v>32</v>
      </c>
      <c r="AX219" s="15" t="s">
        <v>83</v>
      </c>
      <c r="AY219" s="290" t="s">
        <v>152</v>
      </c>
    </row>
    <row r="220" s="2" customFormat="1" ht="21.75" customHeight="1">
      <c r="A220" s="38"/>
      <c r="B220" s="39"/>
      <c r="C220" s="244" t="s">
        <v>260</v>
      </c>
      <c r="D220" s="244" t="s">
        <v>155</v>
      </c>
      <c r="E220" s="245" t="s">
        <v>501</v>
      </c>
      <c r="F220" s="246" t="s">
        <v>502</v>
      </c>
      <c r="G220" s="247" t="s">
        <v>180</v>
      </c>
      <c r="H220" s="248">
        <v>793.59000000000003</v>
      </c>
      <c r="I220" s="249"/>
      <c r="J220" s="250">
        <f>ROUND(I220*H220,2)</f>
        <v>0</v>
      </c>
      <c r="K220" s="251"/>
      <c r="L220" s="44"/>
      <c r="M220" s="252" t="s">
        <v>1</v>
      </c>
      <c r="N220" s="253" t="s">
        <v>41</v>
      </c>
      <c r="O220" s="91"/>
      <c r="P220" s="254">
        <f>O220*H220</f>
        <v>0</v>
      </c>
      <c r="Q220" s="254">
        <v>0</v>
      </c>
      <c r="R220" s="254">
        <f>Q220*H220</f>
        <v>0</v>
      </c>
      <c r="S220" s="254">
        <v>0</v>
      </c>
      <c r="T220" s="25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6" t="s">
        <v>159</v>
      </c>
      <c r="AT220" s="256" t="s">
        <v>155</v>
      </c>
      <c r="AU220" s="256" t="s">
        <v>85</v>
      </c>
      <c r="AY220" s="17" t="s">
        <v>152</v>
      </c>
      <c r="BE220" s="257">
        <f>IF(N220="základní",J220,0)</f>
        <v>0</v>
      </c>
      <c r="BF220" s="257">
        <f>IF(N220="snížená",J220,0)</f>
        <v>0</v>
      </c>
      <c r="BG220" s="257">
        <f>IF(N220="zákl. přenesená",J220,0)</f>
        <v>0</v>
      </c>
      <c r="BH220" s="257">
        <f>IF(N220="sníž. přenesená",J220,0)</f>
        <v>0</v>
      </c>
      <c r="BI220" s="257">
        <f>IF(N220="nulová",J220,0)</f>
        <v>0</v>
      </c>
      <c r="BJ220" s="17" t="s">
        <v>83</v>
      </c>
      <c r="BK220" s="257">
        <f>ROUND(I220*H220,2)</f>
        <v>0</v>
      </c>
      <c r="BL220" s="17" t="s">
        <v>159</v>
      </c>
      <c r="BM220" s="256" t="s">
        <v>503</v>
      </c>
    </row>
    <row r="221" s="14" customFormat="1">
      <c r="A221" s="14"/>
      <c r="B221" s="269"/>
      <c r="C221" s="270"/>
      <c r="D221" s="260" t="s">
        <v>161</v>
      </c>
      <c r="E221" s="270"/>
      <c r="F221" s="272" t="s">
        <v>504</v>
      </c>
      <c r="G221" s="270"/>
      <c r="H221" s="273">
        <v>793.59000000000003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9" t="s">
        <v>161</v>
      </c>
      <c r="AU221" s="279" t="s">
        <v>85</v>
      </c>
      <c r="AV221" s="14" t="s">
        <v>85</v>
      </c>
      <c r="AW221" s="14" t="s">
        <v>4</v>
      </c>
      <c r="AX221" s="14" t="s">
        <v>83</v>
      </c>
      <c r="AY221" s="279" t="s">
        <v>152</v>
      </c>
    </row>
    <row r="222" s="2" customFormat="1" ht="21.75" customHeight="1">
      <c r="A222" s="38"/>
      <c r="B222" s="39"/>
      <c r="C222" s="244" t="s">
        <v>266</v>
      </c>
      <c r="D222" s="244" t="s">
        <v>155</v>
      </c>
      <c r="E222" s="245" t="s">
        <v>505</v>
      </c>
      <c r="F222" s="246" t="s">
        <v>506</v>
      </c>
      <c r="G222" s="247" t="s">
        <v>180</v>
      </c>
      <c r="H222" s="248">
        <v>26.452999999999999</v>
      </c>
      <c r="I222" s="249"/>
      <c r="J222" s="250">
        <f>ROUND(I222*H222,2)</f>
        <v>0</v>
      </c>
      <c r="K222" s="251"/>
      <c r="L222" s="44"/>
      <c r="M222" s="252" t="s">
        <v>1</v>
      </c>
      <c r="N222" s="253" t="s">
        <v>41</v>
      </c>
      <c r="O222" s="91"/>
      <c r="P222" s="254">
        <f>O222*H222</f>
        <v>0</v>
      </c>
      <c r="Q222" s="254">
        <v>0</v>
      </c>
      <c r="R222" s="254">
        <f>Q222*H222</f>
        <v>0</v>
      </c>
      <c r="S222" s="254">
        <v>0</v>
      </c>
      <c r="T222" s="25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6" t="s">
        <v>159</v>
      </c>
      <c r="AT222" s="256" t="s">
        <v>155</v>
      </c>
      <c r="AU222" s="256" t="s">
        <v>85</v>
      </c>
      <c r="AY222" s="17" t="s">
        <v>152</v>
      </c>
      <c r="BE222" s="257">
        <f>IF(N222="základní",J222,0)</f>
        <v>0</v>
      </c>
      <c r="BF222" s="257">
        <f>IF(N222="snížená",J222,0)</f>
        <v>0</v>
      </c>
      <c r="BG222" s="257">
        <f>IF(N222="zákl. přenesená",J222,0)</f>
        <v>0</v>
      </c>
      <c r="BH222" s="257">
        <f>IF(N222="sníž. přenesená",J222,0)</f>
        <v>0</v>
      </c>
      <c r="BI222" s="257">
        <f>IF(N222="nulová",J222,0)</f>
        <v>0</v>
      </c>
      <c r="BJ222" s="17" t="s">
        <v>83</v>
      </c>
      <c r="BK222" s="257">
        <f>ROUND(I222*H222,2)</f>
        <v>0</v>
      </c>
      <c r="BL222" s="17" t="s">
        <v>159</v>
      </c>
      <c r="BM222" s="256" t="s">
        <v>507</v>
      </c>
    </row>
    <row r="223" s="2" customFormat="1" ht="21.75" customHeight="1">
      <c r="A223" s="38"/>
      <c r="B223" s="39"/>
      <c r="C223" s="244" t="s">
        <v>271</v>
      </c>
      <c r="D223" s="244" t="s">
        <v>155</v>
      </c>
      <c r="E223" s="245" t="s">
        <v>508</v>
      </c>
      <c r="F223" s="246" t="s">
        <v>509</v>
      </c>
      <c r="G223" s="247" t="s">
        <v>158</v>
      </c>
      <c r="H223" s="248">
        <v>54.25</v>
      </c>
      <c r="I223" s="249"/>
      <c r="J223" s="250">
        <f>ROUND(I223*H223,2)</f>
        <v>0</v>
      </c>
      <c r="K223" s="251"/>
      <c r="L223" s="44"/>
      <c r="M223" s="252" t="s">
        <v>1</v>
      </c>
      <c r="N223" s="253" t="s">
        <v>41</v>
      </c>
      <c r="O223" s="91"/>
      <c r="P223" s="254">
        <f>O223*H223</f>
        <v>0</v>
      </c>
      <c r="Q223" s="254">
        <v>0.00012999999999999999</v>
      </c>
      <c r="R223" s="254">
        <f>Q223*H223</f>
        <v>0.0070524999999999997</v>
      </c>
      <c r="S223" s="254">
        <v>0</v>
      </c>
      <c r="T223" s="25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6" t="s">
        <v>159</v>
      </c>
      <c r="AT223" s="256" t="s">
        <v>155</v>
      </c>
      <c r="AU223" s="256" t="s">
        <v>85</v>
      </c>
      <c r="AY223" s="17" t="s">
        <v>152</v>
      </c>
      <c r="BE223" s="257">
        <f>IF(N223="základní",J223,0)</f>
        <v>0</v>
      </c>
      <c r="BF223" s="257">
        <f>IF(N223="snížená",J223,0)</f>
        <v>0</v>
      </c>
      <c r="BG223" s="257">
        <f>IF(N223="zákl. přenesená",J223,0)</f>
        <v>0</v>
      </c>
      <c r="BH223" s="257">
        <f>IF(N223="sníž. přenesená",J223,0)</f>
        <v>0</v>
      </c>
      <c r="BI223" s="257">
        <f>IF(N223="nulová",J223,0)</f>
        <v>0</v>
      </c>
      <c r="BJ223" s="17" t="s">
        <v>83</v>
      </c>
      <c r="BK223" s="257">
        <f>ROUND(I223*H223,2)</f>
        <v>0</v>
      </c>
      <c r="BL223" s="17" t="s">
        <v>159</v>
      </c>
      <c r="BM223" s="256" t="s">
        <v>510</v>
      </c>
    </row>
    <row r="224" s="13" customFormat="1">
      <c r="A224" s="13"/>
      <c r="B224" s="258"/>
      <c r="C224" s="259"/>
      <c r="D224" s="260" t="s">
        <v>161</v>
      </c>
      <c r="E224" s="261" t="s">
        <v>1</v>
      </c>
      <c r="F224" s="262" t="s">
        <v>511</v>
      </c>
      <c r="G224" s="259"/>
      <c r="H224" s="261" t="s">
        <v>1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8" t="s">
        <v>161</v>
      </c>
      <c r="AU224" s="268" t="s">
        <v>85</v>
      </c>
      <c r="AV224" s="13" t="s">
        <v>83</v>
      </c>
      <c r="AW224" s="13" t="s">
        <v>32</v>
      </c>
      <c r="AX224" s="13" t="s">
        <v>76</v>
      </c>
      <c r="AY224" s="268" t="s">
        <v>152</v>
      </c>
    </row>
    <row r="225" s="14" customFormat="1">
      <c r="A225" s="14"/>
      <c r="B225" s="269"/>
      <c r="C225" s="270"/>
      <c r="D225" s="260" t="s">
        <v>161</v>
      </c>
      <c r="E225" s="271" t="s">
        <v>1</v>
      </c>
      <c r="F225" s="272" t="s">
        <v>512</v>
      </c>
      <c r="G225" s="270"/>
      <c r="H225" s="273">
        <v>2.25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9" t="s">
        <v>161</v>
      </c>
      <c r="AU225" s="279" t="s">
        <v>85</v>
      </c>
      <c r="AV225" s="14" t="s">
        <v>85</v>
      </c>
      <c r="AW225" s="14" t="s">
        <v>32</v>
      </c>
      <c r="AX225" s="14" t="s">
        <v>76</v>
      </c>
      <c r="AY225" s="279" t="s">
        <v>152</v>
      </c>
    </row>
    <row r="226" s="13" customFormat="1">
      <c r="A226" s="13"/>
      <c r="B226" s="258"/>
      <c r="C226" s="259"/>
      <c r="D226" s="260" t="s">
        <v>161</v>
      </c>
      <c r="E226" s="261" t="s">
        <v>1</v>
      </c>
      <c r="F226" s="262" t="s">
        <v>513</v>
      </c>
      <c r="G226" s="259"/>
      <c r="H226" s="261" t="s">
        <v>1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8" t="s">
        <v>161</v>
      </c>
      <c r="AU226" s="268" t="s">
        <v>85</v>
      </c>
      <c r="AV226" s="13" t="s">
        <v>83</v>
      </c>
      <c r="AW226" s="13" t="s">
        <v>32</v>
      </c>
      <c r="AX226" s="13" t="s">
        <v>76</v>
      </c>
      <c r="AY226" s="268" t="s">
        <v>152</v>
      </c>
    </row>
    <row r="227" s="14" customFormat="1">
      <c r="A227" s="14"/>
      <c r="B227" s="269"/>
      <c r="C227" s="270"/>
      <c r="D227" s="260" t="s">
        <v>161</v>
      </c>
      <c r="E227" s="271" t="s">
        <v>1</v>
      </c>
      <c r="F227" s="272" t="s">
        <v>514</v>
      </c>
      <c r="G227" s="270"/>
      <c r="H227" s="273">
        <v>24.888000000000002</v>
      </c>
      <c r="I227" s="274"/>
      <c r="J227" s="270"/>
      <c r="K227" s="270"/>
      <c r="L227" s="275"/>
      <c r="M227" s="276"/>
      <c r="N227" s="277"/>
      <c r="O227" s="277"/>
      <c r="P227" s="277"/>
      <c r="Q227" s="277"/>
      <c r="R227" s="277"/>
      <c r="S227" s="277"/>
      <c r="T227" s="27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9" t="s">
        <v>161</v>
      </c>
      <c r="AU227" s="279" t="s">
        <v>85</v>
      </c>
      <c r="AV227" s="14" t="s">
        <v>85</v>
      </c>
      <c r="AW227" s="14" t="s">
        <v>32</v>
      </c>
      <c r="AX227" s="14" t="s">
        <v>76</v>
      </c>
      <c r="AY227" s="279" t="s">
        <v>152</v>
      </c>
    </row>
    <row r="228" s="13" customFormat="1">
      <c r="A228" s="13"/>
      <c r="B228" s="258"/>
      <c r="C228" s="259"/>
      <c r="D228" s="260" t="s">
        <v>161</v>
      </c>
      <c r="E228" s="261" t="s">
        <v>1</v>
      </c>
      <c r="F228" s="262" t="s">
        <v>515</v>
      </c>
      <c r="G228" s="259"/>
      <c r="H228" s="261" t="s">
        <v>1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8" t="s">
        <v>161</v>
      </c>
      <c r="AU228" s="268" t="s">
        <v>85</v>
      </c>
      <c r="AV228" s="13" t="s">
        <v>83</v>
      </c>
      <c r="AW228" s="13" t="s">
        <v>32</v>
      </c>
      <c r="AX228" s="13" t="s">
        <v>76</v>
      </c>
      <c r="AY228" s="268" t="s">
        <v>152</v>
      </c>
    </row>
    <row r="229" s="14" customFormat="1">
      <c r="A229" s="14"/>
      <c r="B229" s="269"/>
      <c r="C229" s="270"/>
      <c r="D229" s="260" t="s">
        <v>161</v>
      </c>
      <c r="E229" s="271" t="s">
        <v>1</v>
      </c>
      <c r="F229" s="272" t="s">
        <v>516</v>
      </c>
      <c r="G229" s="270"/>
      <c r="H229" s="273">
        <v>8.5</v>
      </c>
      <c r="I229" s="274"/>
      <c r="J229" s="270"/>
      <c r="K229" s="270"/>
      <c r="L229" s="275"/>
      <c r="M229" s="276"/>
      <c r="N229" s="277"/>
      <c r="O229" s="277"/>
      <c r="P229" s="277"/>
      <c r="Q229" s="277"/>
      <c r="R229" s="277"/>
      <c r="S229" s="277"/>
      <c r="T229" s="27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9" t="s">
        <v>161</v>
      </c>
      <c r="AU229" s="279" t="s">
        <v>85</v>
      </c>
      <c r="AV229" s="14" t="s">
        <v>85</v>
      </c>
      <c r="AW229" s="14" t="s">
        <v>32</v>
      </c>
      <c r="AX229" s="14" t="s">
        <v>76</v>
      </c>
      <c r="AY229" s="279" t="s">
        <v>152</v>
      </c>
    </row>
    <row r="230" s="13" customFormat="1">
      <c r="A230" s="13"/>
      <c r="B230" s="258"/>
      <c r="C230" s="259"/>
      <c r="D230" s="260" t="s">
        <v>161</v>
      </c>
      <c r="E230" s="261" t="s">
        <v>1</v>
      </c>
      <c r="F230" s="262" t="s">
        <v>499</v>
      </c>
      <c r="G230" s="259"/>
      <c r="H230" s="261" t="s">
        <v>1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8" t="s">
        <v>161</v>
      </c>
      <c r="AU230" s="268" t="s">
        <v>85</v>
      </c>
      <c r="AV230" s="13" t="s">
        <v>83</v>
      </c>
      <c r="AW230" s="13" t="s">
        <v>32</v>
      </c>
      <c r="AX230" s="13" t="s">
        <v>76</v>
      </c>
      <c r="AY230" s="268" t="s">
        <v>152</v>
      </c>
    </row>
    <row r="231" s="14" customFormat="1">
      <c r="A231" s="14"/>
      <c r="B231" s="269"/>
      <c r="C231" s="270"/>
      <c r="D231" s="260" t="s">
        <v>161</v>
      </c>
      <c r="E231" s="271" t="s">
        <v>1</v>
      </c>
      <c r="F231" s="272" t="s">
        <v>517</v>
      </c>
      <c r="G231" s="270"/>
      <c r="H231" s="273">
        <v>8.4120000000000008</v>
      </c>
      <c r="I231" s="274"/>
      <c r="J231" s="270"/>
      <c r="K231" s="270"/>
      <c r="L231" s="275"/>
      <c r="M231" s="276"/>
      <c r="N231" s="277"/>
      <c r="O231" s="277"/>
      <c r="P231" s="277"/>
      <c r="Q231" s="277"/>
      <c r="R231" s="277"/>
      <c r="S231" s="277"/>
      <c r="T231" s="27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9" t="s">
        <v>161</v>
      </c>
      <c r="AU231" s="279" t="s">
        <v>85</v>
      </c>
      <c r="AV231" s="14" t="s">
        <v>85</v>
      </c>
      <c r="AW231" s="14" t="s">
        <v>32</v>
      </c>
      <c r="AX231" s="14" t="s">
        <v>76</v>
      </c>
      <c r="AY231" s="279" t="s">
        <v>152</v>
      </c>
    </row>
    <row r="232" s="13" customFormat="1">
      <c r="A232" s="13"/>
      <c r="B232" s="258"/>
      <c r="C232" s="259"/>
      <c r="D232" s="260" t="s">
        <v>161</v>
      </c>
      <c r="E232" s="261" t="s">
        <v>1</v>
      </c>
      <c r="F232" s="262" t="s">
        <v>518</v>
      </c>
      <c r="G232" s="259"/>
      <c r="H232" s="261" t="s">
        <v>1</v>
      </c>
      <c r="I232" s="263"/>
      <c r="J232" s="259"/>
      <c r="K232" s="259"/>
      <c r="L232" s="264"/>
      <c r="M232" s="265"/>
      <c r="N232" s="266"/>
      <c r="O232" s="266"/>
      <c r="P232" s="266"/>
      <c r="Q232" s="266"/>
      <c r="R232" s="266"/>
      <c r="S232" s="266"/>
      <c r="T232" s="26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8" t="s">
        <v>161</v>
      </c>
      <c r="AU232" s="268" t="s">
        <v>85</v>
      </c>
      <c r="AV232" s="13" t="s">
        <v>83</v>
      </c>
      <c r="AW232" s="13" t="s">
        <v>32</v>
      </c>
      <c r="AX232" s="13" t="s">
        <v>76</v>
      </c>
      <c r="AY232" s="268" t="s">
        <v>152</v>
      </c>
    </row>
    <row r="233" s="14" customFormat="1">
      <c r="A233" s="14"/>
      <c r="B233" s="269"/>
      <c r="C233" s="270"/>
      <c r="D233" s="260" t="s">
        <v>161</v>
      </c>
      <c r="E233" s="271" t="s">
        <v>1</v>
      </c>
      <c r="F233" s="272" t="s">
        <v>519</v>
      </c>
      <c r="G233" s="270"/>
      <c r="H233" s="273">
        <v>10.199999999999999</v>
      </c>
      <c r="I233" s="274"/>
      <c r="J233" s="270"/>
      <c r="K233" s="270"/>
      <c r="L233" s="275"/>
      <c r="M233" s="276"/>
      <c r="N233" s="277"/>
      <c r="O233" s="277"/>
      <c r="P233" s="277"/>
      <c r="Q233" s="277"/>
      <c r="R233" s="277"/>
      <c r="S233" s="277"/>
      <c r="T233" s="27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9" t="s">
        <v>161</v>
      </c>
      <c r="AU233" s="279" t="s">
        <v>85</v>
      </c>
      <c r="AV233" s="14" t="s">
        <v>85</v>
      </c>
      <c r="AW233" s="14" t="s">
        <v>32</v>
      </c>
      <c r="AX233" s="14" t="s">
        <v>76</v>
      </c>
      <c r="AY233" s="279" t="s">
        <v>152</v>
      </c>
    </row>
    <row r="234" s="15" customFormat="1">
      <c r="A234" s="15"/>
      <c r="B234" s="280"/>
      <c r="C234" s="281"/>
      <c r="D234" s="260" t="s">
        <v>161</v>
      </c>
      <c r="E234" s="282" t="s">
        <v>1</v>
      </c>
      <c r="F234" s="283" t="s">
        <v>165</v>
      </c>
      <c r="G234" s="281"/>
      <c r="H234" s="284">
        <v>54.25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90" t="s">
        <v>161</v>
      </c>
      <c r="AU234" s="290" t="s">
        <v>85</v>
      </c>
      <c r="AV234" s="15" t="s">
        <v>159</v>
      </c>
      <c r="AW234" s="15" t="s">
        <v>32</v>
      </c>
      <c r="AX234" s="15" t="s">
        <v>83</v>
      </c>
      <c r="AY234" s="290" t="s">
        <v>152</v>
      </c>
    </row>
    <row r="235" s="2" customFormat="1" ht="21.75" customHeight="1">
      <c r="A235" s="38"/>
      <c r="B235" s="39"/>
      <c r="C235" s="244" t="s">
        <v>7</v>
      </c>
      <c r="D235" s="244" t="s">
        <v>155</v>
      </c>
      <c r="E235" s="245" t="s">
        <v>520</v>
      </c>
      <c r="F235" s="246" t="s">
        <v>521</v>
      </c>
      <c r="G235" s="247" t="s">
        <v>158</v>
      </c>
      <c r="H235" s="248">
        <v>91</v>
      </c>
      <c r="I235" s="249"/>
      <c r="J235" s="250">
        <f>ROUND(I235*H235,2)</f>
        <v>0</v>
      </c>
      <c r="K235" s="251"/>
      <c r="L235" s="44"/>
      <c r="M235" s="252" t="s">
        <v>1</v>
      </c>
      <c r="N235" s="253" t="s">
        <v>41</v>
      </c>
      <c r="O235" s="91"/>
      <c r="P235" s="254">
        <f>O235*H235</f>
        <v>0</v>
      </c>
      <c r="Q235" s="254">
        <v>4.0000000000000003E-05</v>
      </c>
      <c r="R235" s="254">
        <f>Q235*H235</f>
        <v>0.0036400000000000004</v>
      </c>
      <c r="S235" s="254">
        <v>0</v>
      </c>
      <c r="T235" s="25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6" t="s">
        <v>159</v>
      </c>
      <c r="AT235" s="256" t="s">
        <v>155</v>
      </c>
      <c r="AU235" s="256" t="s">
        <v>85</v>
      </c>
      <c r="AY235" s="17" t="s">
        <v>152</v>
      </c>
      <c r="BE235" s="257">
        <f>IF(N235="základní",J235,0)</f>
        <v>0</v>
      </c>
      <c r="BF235" s="257">
        <f>IF(N235="snížená",J235,0)</f>
        <v>0</v>
      </c>
      <c r="BG235" s="257">
        <f>IF(N235="zákl. přenesená",J235,0)</f>
        <v>0</v>
      </c>
      <c r="BH235" s="257">
        <f>IF(N235="sníž. přenesená",J235,0)</f>
        <v>0</v>
      </c>
      <c r="BI235" s="257">
        <f>IF(N235="nulová",J235,0)</f>
        <v>0</v>
      </c>
      <c r="BJ235" s="17" t="s">
        <v>83</v>
      </c>
      <c r="BK235" s="257">
        <f>ROUND(I235*H235,2)</f>
        <v>0</v>
      </c>
      <c r="BL235" s="17" t="s">
        <v>159</v>
      </c>
      <c r="BM235" s="256" t="s">
        <v>522</v>
      </c>
    </row>
    <row r="236" s="13" customFormat="1">
      <c r="A236" s="13"/>
      <c r="B236" s="258"/>
      <c r="C236" s="259"/>
      <c r="D236" s="260" t="s">
        <v>161</v>
      </c>
      <c r="E236" s="261" t="s">
        <v>1</v>
      </c>
      <c r="F236" s="262" t="s">
        <v>523</v>
      </c>
      <c r="G236" s="259"/>
      <c r="H236" s="261" t="s">
        <v>1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8" t="s">
        <v>161</v>
      </c>
      <c r="AU236" s="268" t="s">
        <v>85</v>
      </c>
      <c r="AV236" s="13" t="s">
        <v>83</v>
      </c>
      <c r="AW236" s="13" t="s">
        <v>32</v>
      </c>
      <c r="AX236" s="13" t="s">
        <v>76</v>
      </c>
      <c r="AY236" s="268" t="s">
        <v>152</v>
      </c>
    </row>
    <row r="237" s="14" customFormat="1">
      <c r="A237" s="14"/>
      <c r="B237" s="269"/>
      <c r="C237" s="270"/>
      <c r="D237" s="260" t="s">
        <v>161</v>
      </c>
      <c r="E237" s="271" t="s">
        <v>1</v>
      </c>
      <c r="F237" s="272" t="s">
        <v>524</v>
      </c>
      <c r="G237" s="270"/>
      <c r="H237" s="273">
        <v>91</v>
      </c>
      <c r="I237" s="274"/>
      <c r="J237" s="270"/>
      <c r="K237" s="270"/>
      <c r="L237" s="275"/>
      <c r="M237" s="276"/>
      <c r="N237" s="277"/>
      <c r="O237" s="277"/>
      <c r="P237" s="277"/>
      <c r="Q237" s="277"/>
      <c r="R237" s="277"/>
      <c r="S237" s="277"/>
      <c r="T237" s="27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9" t="s">
        <v>161</v>
      </c>
      <c r="AU237" s="279" t="s">
        <v>85</v>
      </c>
      <c r="AV237" s="14" t="s">
        <v>85</v>
      </c>
      <c r="AW237" s="14" t="s">
        <v>32</v>
      </c>
      <c r="AX237" s="14" t="s">
        <v>76</v>
      </c>
      <c r="AY237" s="279" t="s">
        <v>152</v>
      </c>
    </row>
    <row r="238" s="15" customFormat="1">
      <c r="A238" s="15"/>
      <c r="B238" s="280"/>
      <c r="C238" s="281"/>
      <c r="D238" s="260" t="s">
        <v>161</v>
      </c>
      <c r="E238" s="282" t="s">
        <v>1</v>
      </c>
      <c r="F238" s="283" t="s">
        <v>165</v>
      </c>
      <c r="G238" s="281"/>
      <c r="H238" s="284">
        <v>91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90" t="s">
        <v>161</v>
      </c>
      <c r="AU238" s="290" t="s">
        <v>85</v>
      </c>
      <c r="AV238" s="15" t="s">
        <v>159</v>
      </c>
      <c r="AW238" s="15" t="s">
        <v>32</v>
      </c>
      <c r="AX238" s="15" t="s">
        <v>83</v>
      </c>
      <c r="AY238" s="290" t="s">
        <v>152</v>
      </c>
    </row>
    <row r="239" s="2" customFormat="1" ht="16.5" customHeight="1">
      <c r="A239" s="38"/>
      <c r="B239" s="39"/>
      <c r="C239" s="244" t="s">
        <v>282</v>
      </c>
      <c r="D239" s="244" t="s">
        <v>155</v>
      </c>
      <c r="E239" s="245" t="s">
        <v>525</v>
      </c>
      <c r="F239" s="246" t="s">
        <v>526</v>
      </c>
      <c r="G239" s="247" t="s">
        <v>256</v>
      </c>
      <c r="H239" s="248">
        <v>2</v>
      </c>
      <c r="I239" s="249"/>
      <c r="J239" s="250">
        <f>ROUND(I239*H239,2)</f>
        <v>0</v>
      </c>
      <c r="K239" s="251"/>
      <c r="L239" s="44"/>
      <c r="M239" s="252" t="s">
        <v>1</v>
      </c>
      <c r="N239" s="253" t="s">
        <v>41</v>
      </c>
      <c r="O239" s="91"/>
      <c r="P239" s="254">
        <f>O239*H239</f>
        <v>0</v>
      </c>
      <c r="Q239" s="254">
        <v>0.015469999999999999</v>
      </c>
      <c r="R239" s="254">
        <f>Q239*H239</f>
        <v>0.030939999999999999</v>
      </c>
      <c r="S239" s="254">
        <v>0</v>
      </c>
      <c r="T239" s="25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6" t="s">
        <v>159</v>
      </c>
      <c r="AT239" s="256" t="s">
        <v>155</v>
      </c>
      <c r="AU239" s="256" t="s">
        <v>85</v>
      </c>
      <c r="AY239" s="17" t="s">
        <v>152</v>
      </c>
      <c r="BE239" s="257">
        <f>IF(N239="základní",J239,0)</f>
        <v>0</v>
      </c>
      <c r="BF239" s="257">
        <f>IF(N239="snížená",J239,0)</f>
        <v>0</v>
      </c>
      <c r="BG239" s="257">
        <f>IF(N239="zákl. přenesená",J239,0)</f>
        <v>0</v>
      </c>
      <c r="BH239" s="257">
        <f>IF(N239="sníž. přenesená",J239,0)</f>
        <v>0</v>
      </c>
      <c r="BI239" s="257">
        <f>IF(N239="nulová",J239,0)</f>
        <v>0</v>
      </c>
      <c r="BJ239" s="17" t="s">
        <v>83</v>
      </c>
      <c r="BK239" s="257">
        <f>ROUND(I239*H239,2)</f>
        <v>0</v>
      </c>
      <c r="BL239" s="17" t="s">
        <v>159</v>
      </c>
      <c r="BM239" s="256" t="s">
        <v>527</v>
      </c>
    </row>
    <row r="240" s="13" customFormat="1">
      <c r="A240" s="13"/>
      <c r="B240" s="258"/>
      <c r="C240" s="259"/>
      <c r="D240" s="260" t="s">
        <v>161</v>
      </c>
      <c r="E240" s="261" t="s">
        <v>1</v>
      </c>
      <c r="F240" s="262" t="s">
        <v>423</v>
      </c>
      <c r="G240" s="259"/>
      <c r="H240" s="261" t="s">
        <v>1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8" t="s">
        <v>161</v>
      </c>
      <c r="AU240" s="268" t="s">
        <v>85</v>
      </c>
      <c r="AV240" s="13" t="s">
        <v>83</v>
      </c>
      <c r="AW240" s="13" t="s">
        <v>32</v>
      </c>
      <c r="AX240" s="13" t="s">
        <v>76</v>
      </c>
      <c r="AY240" s="268" t="s">
        <v>152</v>
      </c>
    </row>
    <row r="241" s="14" customFormat="1">
      <c r="A241" s="14"/>
      <c r="B241" s="269"/>
      <c r="C241" s="270"/>
      <c r="D241" s="260" t="s">
        <v>161</v>
      </c>
      <c r="E241" s="271" t="s">
        <v>1</v>
      </c>
      <c r="F241" s="272" t="s">
        <v>528</v>
      </c>
      <c r="G241" s="270"/>
      <c r="H241" s="273">
        <v>2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9" t="s">
        <v>161</v>
      </c>
      <c r="AU241" s="279" t="s">
        <v>85</v>
      </c>
      <c r="AV241" s="14" t="s">
        <v>85</v>
      </c>
      <c r="AW241" s="14" t="s">
        <v>32</v>
      </c>
      <c r="AX241" s="14" t="s">
        <v>76</v>
      </c>
      <c r="AY241" s="279" t="s">
        <v>152</v>
      </c>
    </row>
    <row r="242" s="15" customFormat="1">
      <c r="A242" s="15"/>
      <c r="B242" s="280"/>
      <c r="C242" s="281"/>
      <c r="D242" s="260" t="s">
        <v>161</v>
      </c>
      <c r="E242" s="282" t="s">
        <v>1</v>
      </c>
      <c r="F242" s="283" t="s">
        <v>165</v>
      </c>
      <c r="G242" s="281"/>
      <c r="H242" s="284">
        <v>2</v>
      </c>
      <c r="I242" s="285"/>
      <c r="J242" s="281"/>
      <c r="K242" s="281"/>
      <c r="L242" s="286"/>
      <c r="M242" s="287"/>
      <c r="N242" s="288"/>
      <c r="O242" s="288"/>
      <c r="P242" s="288"/>
      <c r="Q242" s="288"/>
      <c r="R242" s="288"/>
      <c r="S242" s="288"/>
      <c r="T242" s="28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90" t="s">
        <v>161</v>
      </c>
      <c r="AU242" s="290" t="s">
        <v>85</v>
      </c>
      <c r="AV242" s="15" t="s">
        <v>159</v>
      </c>
      <c r="AW242" s="15" t="s">
        <v>32</v>
      </c>
      <c r="AX242" s="15" t="s">
        <v>83</v>
      </c>
      <c r="AY242" s="290" t="s">
        <v>152</v>
      </c>
    </row>
    <row r="243" s="2" customFormat="1" ht="16.5" customHeight="1">
      <c r="A243" s="38"/>
      <c r="B243" s="39"/>
      <c r="C243" s="244" t="s">
        <v>286</v>
      </c>
      <c r="D243" s="244" t="s">
        <v>155</v>
      </c>
      <c r="E243" s="245" t="s">
        <v>529</v>
      </c>
      <c r="F243" s="246" t="s">
        <v>530</v>
      </c>
      <c r="G243" s="247" t="s">
        <v>256</v>
      </c>
      <c r="H243" s="248">
        <v>1</v>
      </c>
      <c r="I243" s="249"/>
      <c r="J243" s="250">
        <f>ROUND(I243*H243,2)</f>
        <v>0</v>
      </c>
      <c r="K243" s="251"/>
      <c r="L243" s="44"/>
      <c r="M243" s="252" t="s">
        <v>1</v>
      </c>
      <c r="N243" s="253" t="s">
        <v>41</v>
      </c>
      <c r="O243" s="91"/>
      <c r="P243" s="254">
        <f>O243*H243</f>
        <v>0</v>
      </c>
      <c r="Q243" s="254">
        <v>0.015469999999999999</v>
      </c>
      <c r="R243" s="254">
        <f>Q243*H243</f>
        <v>0.015469999999999999</v>
      </c>
      <c r="S243" s="254">
        <v>0</v>
      </c>
      <c r="T243" s="25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6" t="s">
        <v>159</v>
      </c>
      <c r="AT243" s="256" t="s">
        <v>155</v>
      </c>
      <c r="AU243" s="256" t="s">
        <v>85</v>
      </c>
      <c r="AY243" s="17" t="s">
        <v>152</v>
      </c>
      <c r="BE243" s="257">
        <f>IF(N243="základní",J243,0)</f>
        <v>0</v>
      </c>
      <c r="BF243" s="257">
        <f>IF(N243="snížená",J243,0)</f>
        <v>0</v>
      </c>
      <c r="BG243" s="257">
        <f>IF(N243="zákl. přenesená",J243,0)</f>
        <v>0</v>
      </c>
      <c r="BH243" s="257">
        <f>IF(N243="sníž. přenesená",J243,0)</f>
        <v>0</v>
      </c>
      <c r="BI243" s="257">
        <f>IF(N243="nulová",J243,0)</f>
        <v>0</v>
      </c>
      <c r="BJ243" s="17" t="s">
        <v>83</v>
      </c>
      <c r="BK243" s="257">
        <f>ROUND(I243*H243,2)</f>
        <v>0</v>
      </c>
      <c r="BL243" s="17" t="s">
        <v>159</v>
      </c>
      <c r="BM243" s="256" t="s">
        <v>531</v>
      </c>
    </row>
    <row r="244" s="13" customFormat="1">
      <c r="A244" s="13"/>
      <c r="B244" s="258"/>
      <c r="C244" s="259"/>
      <c r="D244" s="260" t="s">
        <v>161</v>
      </c>
      <c r="E244" s="261" t="s">
        <v>1</v>
      </c>
      <c r="F244" s="262" t="s">
        <v>423</v>
      </c>
      <c r="G244" s="259"/>
      <c r="H244" s="261" t="s">
        <v>1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8" t="s">
        <v>161</v>
      </c>
      <c r="AU244" s="268" t="s">
        <v>85</v>
      </c>
      <c r="AV244" s="13" t="s">
        <v>83</v>
      </c>
      <c r="AW244" s="13" t="s">
        <v>32</v>
      </c>
      <c r="AX244" s="13" t="s">
        <v>76</v>
      </c>
      <c r="AY244" s="268" t="s">
        <v>152</v>
      </c>
    </row>
    <row r="245" s="14" customFormat="1">
      <c r="A245" s="14"/>
      <c r="B245" s="269"/>
      <c r="C245" s="270"/>
      <c r="D245" s="260" t="s">
        <v>161</v>
      </c>
      <c r="E245" s="271" t="s">
        <v>1</v>
      </c>
      <c r="F245" s="272" t="s">
        <v>532</v>
      </c>
      <c r="G245" s="270"/>
      <c r="H245" s="273">
        <v>1</v>
      </c>
      <c r="I245" s="274"/>
      <c r="J245" s="270"/>
      <c r="K245" s="270"/>
      <c r="L245" s="275"/>
      <c r="M245" s="276"/>
      <c r="N245" s="277"/>
      <c r="O245" s="277"/>
      <c r="P245" s="277"/>
      <c r="Q245" s="277"/>
      <c r="R245" s="277"/>
      <c r="S245" s="277"/>
      <c r="T245" s="27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9" t="s">
        <v>161</v>
      </c>
      <c r="AU245" s="279" t="s">
        <v>85</v>
      </c>
      <c r="AV245" s="14" t="s">
        <v>85</v>
      </c>
      <c r="AW245" s="14" t="s">
        <v>32</v>
      </c>
      <c r="AX245" s="14" t="s">
        <v>76</v>
      </c>
      <c r="AY245" s="279" t="s">
        <v>152</v>
      </c>
    </row>
    <row r="246" s="15" customFormat="1">
      <c r="A246" s="15"/>
      <c r="B246" s="280"/>
      <c r="C246" s="281"/>
      <c r="D246" s="260" t="s">
        <v>161</v>
      </c>
      <c r="E246" s="282" t="s">
        <v>1</v>
      </c>
      <c r="F246" s="283" t="s">
        <v>165</v>
      </c>
      <c r="G246" s="281"/>
      <c r="H246" s="284">
        <v>1</v>
      </c>
      <c r="I246" s="285"/>
      <c r="J246" s="281"/>
      <c r="K246" s="281"/>
      <c r="L246" s="286"/>
      <c r="M246" s="287"/>
      <c r="N246" s="288"/>
      <c r="O246" s="288"/>
      <c r="P246" s="288"/>
      <c r="Q246" s="288"/>
      <c r="R246" s="288"/>
      <c r="S246" s="288"/>
      <c r="T246" s="28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90" t="s">
        <v>161</v>
      </c>
      <c r="AU246" s="290" t="s">
        <v>85</v>
      </c>
      <c r="AV246" s="15" t="s">
        <v>159</v>
      </c>
      <c r="AW246" s="15" t="s">
        <v>32</v>
      </c>
      <c r="AX246" s="15" t="s">
        <v>83</v>
      </c>
      <c r="AY246" s="290" t="s">
        <v>152</v>
      </c>
    </row>
    <row r="247" s="2" customFormat="1" ht="16.5" customHeight="1">
      <c r="A247" s="38"/>
      <c r="B247" s="39"/>
      <c r="C247" s="244" t="s">
        <v>290</v>
      </c>
      <c r="D247" s="244" t="s">
        <v>155</v>
      </c>
      <c r="E247" s="245" t="s">
        <v>533</v>
      </c>
      <c r="F247" s="246" t="s">
        <v>534</v>
      </c>
      <c r="G247" s="247" t="s">
        <v>256</v>
      </c>
      <c r="H247" s="248">
        <v>1</v>
      </c>
      <c r="I247" s="249"/>
      <c r="J247" s="250">
        <f>ROUND(I247*H247,2)</f>
        <v>0</v>
      </c>
      <c r="K247" s="251"/>
      <c r="L247" s="44"/>
      <c r="M247" s="252" t="s">
        <v>1</v>
      </c>
      <c r="N247" s="253" t="s">
        <v>41</v>
      </c>
      <c r="O247" s="91"/>
      <c r="P247" s="254">
        <f>O247*H247</f>
        <v>0</v>
      </c>
      <c r="Q247" s="254">
        <v>0.015469999999999999</v>
      </c>
      <c r="R247" s="254">
        <f>Q247*H247</f>
        <v>0.015469999999999999</v>
      </c>
      <c r="S247" s="254">
        <v>0</v>
      </c>
      <c r="T247" s="25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6" t="s">
        <v>159</v>
      </c>
      <c r="AT247" s="256" t="s">
        <v>155</v>
      </c>
      <c r="AU247" s="256" t="s">
        <v>85</v>
      </c>
      <c r="AY247" s="17" t="s">
        <v>152</v>
      </c>
      <c r="BE247" s="257">
        <f>IF(N247="základní",J247,0)</f>
        <v>0</v>
      </c>
      <c r="BF247" s="257">
        <f>IF(N247="snížená",J247,0)</f>
        <v>0</v>
      </c>
      <c r="BG247" s="257">
        <f>IF(N247="zákl. přenesená",J247,0)</f>
        <v>0</v>
      </c>
      <c r="BH247" s="257">
        <f>IF(N247="sníž. přenesená",J247,0)</f>
        <v>0</v>
      </c>
      <c r="BI247" s="257">
        <f>IF(N247="nulová",J247,0)</f>
        <v>0</v>
      </c>
      <c r="BJ247" s="17" t="s">
        <v>83</v>
      </c>
      <c r="BK247" s="257">
        <f>ROUND(I247*H247,2)</f>
        <v>0</v>
      </c>
      <c r="BL247" s="17" t="s">
        <v>159</v>
      </c>
      <c r="BM247" s="256" t="s">
        <v>535</v>
      </c>
    </row>
    <row r="248" s="13" customFormat="1">
      <c r="A248" s="13"/>
      <c r="B248" s="258"/>
      <c r="C248" s="259"/>
      <c r="D248" s="260" t="s">
        <v>161</v>
      </c>
      <c r="E248" s="261" t="s">
        <v>1</v>
      </c>
      <c r="F248" s="262" t="s">
        <v>423</v>
      </c>
      <c r="G248" s="259"/>
      <c r="H248" s="261" t="s">
        <v>1</v>
      </c>
      <c r="I248" s="263"/>
      <c r="J248" s="259"/>
      <c r="K248" s="259"/>
      <c r="L248" s="264"/>
      <c r="M248" s="265"/>
      <c r="N248" s="266"/>
      <c r="O248" s="266"/>
      <c r="P248" s="266"/>
      <c r="Q248" s="266"/>
      <c r="R248" s="266"/>
      <c r="S248" s="266"/>
      <c r="T248" s="26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8" t="s">
        <v>161</v>
      </c>
      <c r="AU248" s="268" t="s">
        <v>85</v>
      </c>
      <c r="AV248" s="13" t="s">
        <v>83</v>
      </c>
      <c r="AW248" s="13" t="s">
        <v>32</v>
      </c>
      <c r="AX248" s="13" t="s">
        <v>76</v>
      </c>
      <c r="AY248" s="268" t="s">
        <v>152</v>
      </c>
    </row>
    <row r="249" s="14" customFormat="1">
      <c r="A249" s="14"/>
      <c r="B249" s="269"/>
      <c r="C249" s="270"/>
      <c r="D249" s="260" t="s">
        <v>161</v>
      </c>
      <c r="E249" s="271" t="s">
        <v>1</v>
      </c>
      <c r="F249" s="272" t="s">
        <v>536</v>
      </c>
      <c r="G249" s="270"/>
      <c r="H249" s="273">
        <v>1</v>
      </c>
      <c r="I249" s="274"/>
      <c r="J249" s="270"/>
      <c r="K249" s="270"/>
      <c r="L249" s="275"/>
      <c r="M249" s="276"/>
      <c r="N249" s="277"/>
      <c r="O249" s="277"/>
      <c r="P249" s="277"/>
      <c r="Q249" s="277"/>
      <c r="R249" s="277"/>
      <c r="S249" s="277"/>
      <c r="T249" s="27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9" t="s">
        <v>161</v>
      </c>
      <c r="AU249" s="279" t="s">
        <v>85</v>
      </c>
      <c r="AV249" s="14" t="s">
        <v>85</v>
      </c>
      <c r="AW249" s="14" t="s">
        <v>32</v>
      </c>
      <c r="AX249" s="14" t="s">
        <v>76</v>
      </c>
      <c r="AY249" s="279" t="s">
        <v>152</v>
      </c>
    </row>
    <row r="250" s="15" customFormat="1">
      <c r="A250" s="15"/>
      <c r="B250" s="280"/>
      <c r="C250" s="281"/>
      <c r="D250" s="260" t="s">
        <v>161</v>
      </c>
      <c r="E250" s="282" t="s">
        <v>1</v>
      </c>
      <c r="F250" s="283" t="s">
        <v>165</v>
      </c>
      <c r="G250" s="281"/>
      <c r="H250" s="284">
        <v>1</v>
      </c>
      <c r="I250" s="285"/>
      <c r="J250" s="281"/>
      <c r="K250" s="281"/>
      <c r="L250" s="286"/>
      <c r="M250" s="287"/>
      <c r="N250" s="288"/>
      <c r="O250" s="288"/>
      <c r="P250" s="288"/>
      <c r="Q250" s="288"/>
      <c r="R250" s="288"/>
      <c r="S250" s="288"/>
      <c r="T250" s="28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90" t="s">
        <v>161</v>
      </c>
      <c r="AU250" s="290" t="s">
        <v>85</v>
      </c>
      <c r="AV250" s="15" t="s">
        <v>159</v>
      </c>
      <c r="AW250" s="15" t="s">
        <v>32</v>
      </c>
      <c r="AX250" s="15" t="s">
        <v>83</v>
      </c>
      <c r="AY250" s="290" t="s">
        <v>152</v>
      </c>
    </row>
    <row r="251" s="2" customFormat="1" ht="16.5" customHeight="1">
      <c r="A251" s="38"/>
      <c r="B251" s="39"/>
      <c r="C251" s="244" t="s">
        <v>295</v>
      </c>
      <c r="D251" s="244" t="s">
        <v>155</v>
      </c>
      <c r="E251" s="245" t="s">
        <v>537</v>
      </c>
      <c r="F251" s="246" t="s">
        <v>538</v>
      </c>
      <c r="G251" s="247" t="s">
        <v>256</v>
      </c>
      <c r="H251" s="248">
        <v>1</v>
      </c>
      <c r="I251" s="249"/>
      <c r="J251" s="250">
        <f>ROUND(I251*H251,2)</f>
        <v>0</v>
      </c>
      <c r="K251" s="251"/>
      <c r="L251" s="44"/>
      <c r="M251" s="252" t="s">
        <v>1</v>
      </c>
      <c r="N251" s="253" t="s">
        <v>41</v>
      </c>
      <c r="O251" s="91"/>
      <c r="P251" s="254">
        <f>O251*H251</f>
        <v>0</v>
      </c>
      <c r="Q251" s="254">
        <v>0.015469999999999999</v>
      </c>
      <c r="R251" s="254">
        <f>Q251*H251</f>
        <v>0.015469999999999999</v>
      </c>
      <c r="S251" s="254">
        <v>0</v>
      </c>
      <c r="T251" s="25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6" t="s">
        <v>159</v>
      </c>
      <c r="AT251" s="256" t="s">
        <v>155</v>
      </c>
      <c r="AU251" s="256" t="s">
        <v>85</v>
      </c>
      <c r="AY251" s="17" t="s">
        <v>152</v>
      </c>
      <c r="BE251" s="257">
        <f>IF(N251="základní",J251,0)</f>
        <v>0</v>
      </c>
      <c r="BF251" s="257">
        <f>IF(N251="snížená",J251,0)</f>
        <v>0</v>
      </c>
      <c r="BG251" s="257">
        <f>IF(N251="zákl. přenesená",J251,0)</f>
        <v>0</v>
      </c>
      <c r="BH251" s="257">
        <f>IF(N251="sníž. přenesená",J251,0)</f>
        <v>0</v>
      </c>
      <c r="BI251" s="257">
        <f>IF(N251="nulová",J251,0)</f>
        <v>0</v>
      </c>
      <c r="BJ251" s="17" t="s">
        <v>83</v>
      </c>
      <c r="BK251" s="257">
        <f>ROUND(I251*H251,2)</f>
        <v>0</v>
      </c>
      <c r="BL251" s="17" t="s">
        <v>159</v>
      </c>
      <c r="BM251" s="256" t="s">
        <v>539</v>
      </c>
    </row>
    <row r="252" s="2" customFormat="1" ht="21.75" customHeight="1">
      <c r="A252" s="38"/>
      <c r="B252" s="39"/>
      <c r="C252" s="244" t="s">
        <v>299</v>
      </c>
      <c r="D252" s="244" t="s">
        <v>155</v>
      </c>
      <c r="E252" s="245" t="s">
        <v>540</v>
      </c>
      <c r="F252" s="246" t="s">
        <v>541</v>
      </c>
      <c r="G252" s="247" t="s">
        <v>256</v>
      </c>
      <c r="H252" s="248">
        <v>1</v>
      </c>
      <c r="I252" s="249"/>
      <c r="J252" s="250">
        <f>ROUND(I252*H252,2)</f>
        <v>0</v>
      </c>
      <c r="K252" s="251"/>
      <c r="L252" s="44"/>
      <c r="M252" s="252" t="s">
        <v>1</v>
      </c>
      <c r="N252" s="253" t="s">
        <v>41</v>
      </c>
      <c r="O252" s="91"/>
      <c r="P252" s="254">
        <f>O252*H252</f>
        <v>0</v>
      </c>
      <c r="Q252" s="254">
        <v>0.015469999999999999</v>
      </c>
      <c r="R252" s="254">
        <f>Q252*H252</f>
        <v>0.015469999999999999</v>
      </c>
      <c r="S252" s="254">
        <v>0</v>
      </c>
      <c r="T252" s="25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6" t="s">
        <v>159</v>
      </c>
      <c r="AT252" s="256" t="s">
        <v>155</v>
      </c>
      <c r="AU252" s="256" t="s">
        <v>85</v>
      </c>
      <c r="AY252" s="17" t="s">
        <v>152</v>
      </c>
      <c r="BE252" s="257">
        <f>IF(N252="základní",J252,0)</f>
        <v>0</v>
      </c>
      <c r="BF252" s="257">
        <f>IF(N252="snížená",J252,0)</f>
        <v>0</v>
      </c>
      <c r="BG252" s="257">
        <f>IF(N252="zákl. přenesená",J252,0)</f>
        <v>0</v>
      </c>
      <c r="BH252" s="257">
        <f>IF(N252="sníž. přenesená",J252,0)</f>
        <v>0</v>
      </c>
      <c r="BI252" s="257">
        <f>IF(N252="nulová",J252,0)</f>
        <v>0</v>
      </c>
      <c r="BJ252" s="17" t="s">
        <v>83</v>
      </c>
      <c r="BK252" s="257">
        <f>ROUND(I252*H252,2)</f>
        <v>0</v>
      </c>
      <c r="BL252" s="17" t="s">
        <v>159</v>
      </c>
      <c r="BM252" s="256" t="s">
        <v>542</v>
      </c>
    </row>
    <row r="253" s="13" customFormat="1">
      <c r="A253" s="13"/>
      <c r="B253" s="258"/>
      <c r="C253" s="259"/>
      <c r="D253" s="260" t="s">
        <v>161</v>
      </c>
      <c r="E253" s="261" t="s">
        <v>1</v>
      </c>
      <c r="F253" s="262" t="s">
        <v>423</v>
      </c>
      <c r="G253" s="259"/>
      <c r="H253" s="261" t="s">
        <v>1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8" t="s">
        <v>161</v>
      </c>
      <c r="AU253" s="268" t="s">
        <v>85</v>
      </c>
      <c r="AV253" s="13" t="s">
        <v>83</v>
      </c>
      <c r="AW253" s="13" t="s">
        <v>32</v>
      </c>
      <c r="AX253" s="13" t="s">
        <v>76</v>
      </c>
      <c r="AY253" s="268" t="s">
        <v>152</v>
      </c>
    </row>
    <row r="254" s="14" customFormat="1">
      <c r="A254" s="14"/>
      <c r="B254" s="269"/>
      <c r="C254" s="270"/>
      <c r="D254" s="260" t="s">
        <v>161</v>
      </c>
      <c r="E254" s="271" t="s">
        <v>1</v>
      </c>
      <c r="F254" s="272" t="s">
        <v>294</v>
      </c>
      <c r="G254" s="270"/>
      <c r="H254" s="273">
        <v>1</v>
      </c>
      <c r="I254" s="274"/>
      <c r="J254" s="270"/>
      <c r="K254" s="270"/>
      <c r="L254" s="275"/>
      <c r="M254" s="276"/>
      <c r="N254" s="277"/>
      <c r="O254" s="277"/>
      <c r="P254" s="277"/>
      <c r="Q254" s="277"/>
      <c r="R254" s="277"/>
      <c r="S254" s="277"/>
      <c r="T254" s="27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9" t="s">
        <v>161</v>
      </c>
      <c r="AU254" s="279" t="s">
        <v>85</v>
      </c>
      <c r="AV254" s="14" t="s">
        <v>85</v>
      </c>
      <c r="AW254" s="14" t="s">
        <v>32</v>
      </c>
      <c r="AX254" s="14" t="s">
        <v>76</v>
      </c>
      <c r="AY254" s="279" t="s">
        <v>152</v>
      </c>
    </row>
    <row r="255" s="15" customFormat="1">
      <c r="A255" s="15"/>
      <c r="B255" s="280"/>
      <c r="C255" s="281"/>
      <c r="D255" s="260" t="s">
        <v>161</v>
      </c>
      <c r="E255" s="282" t="s">
        <v>1</v>
      </c>
      <c r="F255" s="283" t="s">
        <v>165</v>
      </c>
      <c r="G255" s="281"/>
      <c r="H255" s="284">
        <v>1</v>
      </c>
      <c r="I255" s="285"/>
      <c r="J255" s="281"/>
      <c r="K255" s="281"/>
      <c r="L255" s="286"/>
      <c r="M255" s="287"/>
      <c r="N255" s="288"/>
      <c r="O255" s="288"/>
      <c r="P255" s="288"/>
      <c r="Q255" s="288"/>
      <c r="R255" s="288"/>
      <c r="S255" s="288"/>
      <c r="T255" s="28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90" t="s">
        <v>161</v>
      </c>
      <c r="AU255" s="290" t="s">
        <v>85</v>
      </c>
      <c r="AV255" s="15" t="s">
        <v>159</v>
      </c>
      <c r="AW255" s="15" t="s">
        <v>32</v>
      </c>
      <c r="AX255" s="15" t="s">
        <v>83</v>
      </c>
      <c r="AY255" s="290" t="s">
        <v>152</v>
      </c>
    </row>
    <row r="256" s="2" customFormat="1" ht="21.75" customHeight="1">
      <c r="A256" s="38"/>
      <c r="B256" s="39"/>
      <c r="C256" s="244" t="s">
        <v>307</v>
      </c>
      <c r="D256" s="244" t="s">
        <v>155</v>
      </c>
      <c r="E256" s="245" t="s">
        <v>543</v>
      </c>
      <c r="F256" s="246" t="s">
        <v>544</v>
      </c>
      <c r="G256" s="247" t="s">
        <v>256</v>
      </c>
      <c r="H256" s="248">
        <v>1</v>
      </c>
      <c r="I256" s="249"/>
      <c r="J256" s="250">
        <f>ROUND(I256*H256,2)</f>
        <v>0</v>
      </c>
      <c r="K256" s="251"/>
      <c r="L256" s="44"/>
      <c r="M256" s="252" t="s">
        <v>1</v>
      </c>
      <c r="N256" s="253" t="s">
        <v>41</v>
      </c>
      <c r="O256" s="91"/>
      <c r="P256" s="254">
        <f>O256*H256</f>
        <v>0</v>
      </c>
      <c r="Q256" s="254">
        <v>0.015469999999999999</v>
      </c>
      <c r="R256" s="254">
        <f>Q256*H256</f>
        <v>0.015469999999999999</v>
      </c>
      <c r="S256" s="254">
        <v>0</v>
      </c>
      <c r="T256" s="25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6" t="s">
        <v>159</v>
      </c>
      <c r="AT256" s="256" t="s">
        <v>155</v>
      </c>
      <c r="AU256" s="256" t="s">
        <v>85</v>
      </c>
      <c r="AY256" s="17" t="s">
        <v>152</v>
      </c>
      <c r="BE256" s="257">
        <f>IF(N256="základní",J256,0)</f>
        <v>0</v>
      </c>
      <c r="BF256" s="257">
        <f>IF(N256="snížená",J256,0)</f>
        <v>0</v>
      </c>
      <c r="BG256" s="257">
        <f>IF(N256="zákl. přenesená",J256,0)</f>
        <v>0</v>
      </c>
      <c r="BH256" s="257">
        <f>IF(N256="sníž. přenesená",J256,0)</f>
        <v>0</v>
      </c>
      <c r="BI256" s="257">
        <f>IF(N256="nulová",J256,0)</f>
        <v>0</v>
      </c>
      <c r="BJ256" s="17" t="s">
        <v>83</v>
      </c>
      <c r="BK256" s="257">
        <f>ROUND(I256*H256,2)</f>
        <v>0</v>
      </c>
      <c r="BL256" s="17" t="s">
        <v>159</v>
      </c>
      <c r="BM256" s="256" t="s">
        <v>545</v>
      </c>
    </row>
    <row r="257" s="13" customFormat="1">
      <c r="A257" s="13"/>
      <c r="B257" s="258"/>
      <c r="C257" s="259"/>
      <c r="D257" s="260" t="s">
        <v>161</v>
      </c>
      <c r="E257" s="261" t="s">
        <v>1</v>
      </c>
      <c r="F257" s="262" t="s">
        <v>423</v>
      </c>
      <c r="G257" s="259"/>
      <c r="H257" s="261" t="s">
        <v>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8" t="s">
        <v>161</v>
      </c>
      <c r="AU257" s="268" t="s">
        <v>85</v>
      </c>
      <c r="AV257" s="13" t="s">
        <v>83</v>
      </c>
      <c r="AW257" s="13" t="s">
        <v>32</v>
      </c>
      <c r="AX257" s="13" t="s">
        <v>76</v>
      </c>
      <c r="AY257" s="268" t="s">
        <v>152</v>
      </c>
    </row>
    <row r="258" s="14" customFormat="1">
      <c r="A258" s="14"/>
      <c r="B258" s="269"/>
      <c r="C258" s="270"/>
      <c r="D258" s="260" t="s">
        <v>161</v>
      </c>
      <c r="E258" s="271" t="s">
        <v>1</v>
      </c>
      <c r="F258" s="272" t="s">
        <v>270</v>
      </c>
      <c r="G258" s="270"/>
      <c r="H258" s="273">
        <v>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9" t="s">
        <v>161</v>
      </c>
      <c r="AU258" s="279" t="s">
        <v>85</v>
      </c>
      <c r="AV258" s="14" t="s">
        <v>85</v>
      </c>
      <c r="AW258" s="14" t="s">
        <v>32</v>
      </c>
      <c r="AX258" s="14" t="s">
        <v>76</v>
      </c>
      <c r="AY258" s="279" t="s">
        <v>152</v>
      </c>
    </row>
    <row r="259" s="15" customFormat="1">
      <c r="A259" s="15"/>
      <c r="B259" s="280"/>
      <c r="C259" s="281"/>
      <c r="D259" s="260" t="s">
        <v>161</v>
      </c>
      <c r="E259" s="282" t="s">
        <v>1</v>
      </c>
      <c r="F259" s="283" t="s">
        <v>165</v>
      </c>
      <c r="G259" s="281"/>
      <c r="H259" s="284">
        <v>1</v>
      </c>
      <c r="I259" s="285"/>
      <c r="J259" s="281"/>
      <c r="K259" s="281"/>
      <c r="L259" s="286"/>
      <c r="M259" s="287"/>
      <c r="N259" s="288"/>
      <c r="O259" s="288"/>
      <c r="P259" s="288"/>
      <c r="Q259" s="288"/>
      <c r="R259" s="288"/>
      <c r="S259" s="288"/>
      <c r="T259" s="28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90" t="s">
        <v>161</v>
      </c>
      <c r="AU259" s="290" t="s">
        <v>85</v>
      </c>
      <c r="AV259" s="15" t="s">
        <v>159</v>
      </c>
      <c r="AW259" s="15" t="s">
        <v>32</v>
      </c>
      <c r="AX259" s="15" t="s">
        <v>83</v>
      </c>
      <c r="AY259" s="290" t="s">
        <v>152</v>
      </c>
    </row>
    <row r="260" s="2" customFormat="1" ht="21.75" customHeight="1">
      <c r="A260" s="38"/>
      <c r="B260" s="39"/>
      <c r="C260" s="244" t="s">
        <v>317</v>
      </c>
      <c r="D260" s="244" t="s">
        <v>155</v>
      </c>
      <c r="E260" s="245" t="s">
        <v>546</v>
      </c>
      <c r="F260" s="246" t="s">
        <v>547</v>
      </c>
      <c r="G260" s="247" t="s">
        <v>274</v>
      </c>
      <c r="H260" s="248">
        <v>1</v>
      </c>
      <c r="I260" s="249"/>
      <c r="J260" s="250">
        <f>ROUND(I260*H260,2)</f>
        <v>0</v>
      </c>
      <c r="K260" s="251"/>
      <c r="L260" s="44"/>
      <c r="M260" s="252" t="s">
        <v>1</v>
      </c>
      <c r="N260" s="253" t="s">
        <v>41</v>
      </c>
      <c r="O260" s="91"/>
      <c r="P260" s="254">
        <f>O260*H260</f>
        <v>0</v>
      </c>
      <c r="Q260" s="254">
        <v>0.0117</v>
      </c>
      <c r="R260" s="254">
        <f>Q260*H260</f>
        <v>0.0117</v>
      </c>
      <c r="S260" s="254">
        <v>0</v>
      </c>
      <c r="T260" s="25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6" t="s">
        <v>159</v>
      </c>
      <c r="AT260" s="256" t="s">
        <v>155</v>
      </c>
      <c r="AU260" s="256" t="s">
        <v>85</v>
      </c>
      <c r="AY260" s="17" t="s">
        <v>152</v>
      </c>
      <c r="BE260" s="257">
        <f>IF(N260="základní",J260,0)</f>
        <v>0</v>
      </c>
      <c r="BF260" s="257">
        <f>IF(N260="snížená",J260,0)</f>
        <v>0</v>
      </c>
      <c r="BG260" s="257">
        <f>IF(N260="zákl. přenesená",J260,0)</f>
        <v>0</v>
      </c>
      <c r="BH260" s="257">
        <f>IF(N260="sníž. přenesená",J260,0)</f>
        <v>0</v>
      </c>
      <c r="BI260" s="257">
        <f>IF(N260="nulová",J260,0)</f>
        <v>0</v>
      </c>
      <c r="BJ260" s="17" t="s">
        <v>83</v>
      </c>
      <c r="BK260" s="257">
        <f>ROUND(I260*H260,2)</f>
        <v>0</v>
      </c>
      <c r="BL260" s="17" t="s">
        <v>159</v>
      </c>
      <c r="BM260" s="256" t="s">
        <v>548</v>
      </c>
    </row>
    <row r="261" s="13" customFormat="1">
      <c r="A261" s="13"/>
      <c r="B261" s="258"/>
      <c r="C261" s="259"/>
      <c r="D261" s="260" t="s">
        <v>161</v>
      </c>
      <c r="E261" s="261" t="s">
        <v>1</v>
      </c>
      <c r="F261" s="262" t="s">
        <v>423</v>
      </c>
      <c r="G261" s="259"/>
      <c r="H261" s="261" t="s">
        <v>1</v>
      </c>
      <c r="I261" s="263"/>
      <c r="J261" s="259"/>
      <c r="K261" s="259"/>
      <c r="L261" s="264"/>
      <c r="M261" s="265"/>
      <c r="N261" s="266"/>
      <c r="O261" s="266"/>
      <c r="P261" s="266"/>
      <c r="Q261" s="266"/>
      <c r="R261" s="266"/>
      <c r="S261" s="266"/>
      <c r="T261" s="26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8" t="s">
        <v>161</v>
      </c>
      <c r="AU261" s="268" t="s">
        <v>85</v>
      </c>
      <c r="AV261" s="13" t="s">
        <v>83</v>
      </c>
      <c r="AW261" s="13" t="s">
        <v>32</v>
      </c>
      <c r="AX261" s="13" t="s">
        <v>76</v>
      </c>
      <c r="AY261" s="268" t="s">
        <v>152</v>
      </c>
    </row>
    <row r="262" s="13" customFormat="1">
      <c r="A262" s="13"/>
      <c r="B262" s="258"/>
      <c r="C262" s="259"/>
      <c r="D262" s="260" t="s">
        <v>161</v>
      </c>
      <c r="E262" s="261" t="s">
        <v>1</v>
      </c>
      <c r="F262" s="262" t="s">
        <v>549</v>
      </c>
      <c r="G262" s="259"/>
      <c r="H262" s="261" t="s">
        <v>1</v>
      </c>
      <c r="I262" s="263"/>
      <c r="J262" s="259"/>
      <c r="K262" s="259"/>
      <c r="L262" s="264"/>
      <c r="M262" s="265"/>
      <c r="N262" s="266"/>
      <c r="O262" s="266"/>
      <c r="P262" s="266"/>
      <c r="Q262" s="266"/>
      <c r="R262" s="266"/>
      <c r="S262" s="266"/>
      <c r="T262" s="26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8" t="s">
        <v>161</v>
      </c>
      <c r="AU262" s="268" t="s">
        <v>85</v>
      </c>
      <c r="AV262" s="13" t="s">
        <v>83</v>
      </c>
      <c r="AW262" s="13" t="s">
        <v>32</v>
      </c>
      <c r="AX262" s="13" t="s">
        <v>76</v>
      </c>
      <c r="AY262" s="268" t="s">
        <v>152</v>
      </c>
    </row>
    <row r="263" s="14" customFormat="1">
      <c r="A263" s="14"/>
      <c r="B263" s="269"/>
      <c r="C263" s="270"/>
      <c r="D263" s="260" t="s">
        <v>161</v>
      </c>
      <c r="E263" s="271" t="s">
        <v>1</v>
      </c>
      <c r="F263" s="272" t="s">
        <v>270</v>
      </c>
      <c r="G263" s="270"/>
      <c r="H263" s="273">
        <v>1</v>
      </c>
      <c r="I263" s="274"/>
      <c r="J263" s="270"/>
      <c r="K263" s="270"/>
      <c r="L263" s="275"/>
      <c r="M263" s="276"/>
      <c r="N263" s="277"/>
      <c r="O263" s="277"/>
      <c r="P263" s="277"/>
      <c r="Q263" s="277"/>
      <c r="R263" s="277"/>
      <c r="S263" s="277"/>
      <c r="T263" s="27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9" t="s">
        <v>161</v>
      </c>
      <c r="AU263" s="279" t="s">
        <v>85</v>
      </c>
      <c r="AV263" s="14" t="s">
        <v>85</v>
      </c>
      <c r="AW263" s="14" t="s">
        <v>32</v>
      </c>
      <c r="AX263" s="14" t="s">
        <v>76</v>
      </c>
      <c r="AY263" s="279" t="s">
        <v>152</v>
      </c>
    </row>
    <row r="264" s="15" customFormat="1">
      <c r="A264" s="15"/>
      <c r="B264" s="280"/>
      <c r="C264" s="281"/>
      <c r="D264" s="260" t="s">
        <v>161</v>
      </c>
      <c r="E264" s="282" t="s">
        <v>1</v>
      </c>
      <c r="F264" s="283" t="s">
        <v>165</v>
      </c>
      <c r="G264" s="281"/>
      <c r="H264" s="284">
        <v>1</v>
      </c>
      <c r="I264" s="285"/>
      <c r="J264" s="281"/>
      <c r="K264" s="281"/>
      <c r="L264" s="286"/>
      <c r="M264" s="287"/>
      <c r="N264" s="288"/>
      <c r="O264" s="288"/>
      <c r="P264" s="288"/>
      <c r="Q264" s="288"/>
      <c r="R264" s="288"/>
      <c r="S264" s="288"/>
      <c r="T264" s="28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90" t="s">
        <v>161</v>
      </c>
      <c r="AU264" s="290" t="s">
        <v>85</v>
      </c>
      <c r="AV264" s="15" t="s">
        <v>159</v>
      </c>
      <c r="AW264" s="15" t="s">
        <v>32</v>
      </c>
      <c r="AX264" s="15" t="s">
        <v>83</v>
      </c>
      <c r="AY264" s="290" t="s">
        <v>152</v>
      </c>
    </row>
    <row r="265" s="2" customFormat="1" ht="21.75" customHeight="1">
      <c r="A265" s="38"/>
      <c r="B265" s="39"/>
      <c r="C265" s="244" t="s">
        <v>325</v>
      </c>
      <c r="D265" s="244" t="s">
        <v>155</v>
      </c>
      <c r="E265" s="245" t="s">
        <v>550</v>
      </c>
      <c r="F265" s="246" t="s">
        <v>551</v>
      </c>
      <c r="G265" s="247" t="s">
        <v>274</v>
      </c>
      <c r="H265" s="248">
        <v>1</v>
      </c>
      <c r="I265" s="249"/>
      <c r="J265" s="250">
        <f>ROUND(I265*H265,2)</f>
        <v>0</v>
      </c>
      <c r="K265" s="251"/>
      <c r="L265" s="44"/>
      <c r="M265" s="252" t="s">
        <v>1</v>
      </c>
      <c r="N265" s="253" t="s">
        <v>41</v>
      </c>
      <c r="O265" s="91"/>
      <c r="P265" s="254">
        <f>O265*H265</f>
        <v>0</v>
      </c>
      <c r="Q265" s="254">
        <v>0.0117</v>
      </c>
      <c r="R265" s="254">
        <f>Q265*H265</f>
        <v>0.0117</v>
      </c>
      <c r="S265" s="254">
        <v>0</v>
      </c>
      <c r="T265" s="25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6" t="s">
        <v>159</v>
      </c>
      <c r="AT265" s="256" t="s">
        <v>155</v>
      </c>
      <c r="AU265" s="256" t="s">
        <v>85</v>
      </c>
      <c r="AY265" s="17" t="s">
        <v>152</v>
      </c>
      <c r="BE265" s="257">
        <f>IF(N265="základní",J265,0)</f>
        <v>0</v>
      </c>
      <c r="BF265" s="257">
        <f>IF(N265="snížená",J265,0)</f>
        <v>0</v>
      </c>
      <c r="BG265" s="257">
        <f>IF(N265="zákl. přenesená",J265,0)</f>
        <v>0</v>
      </c>
      <c r="BH265" s="257">
        <f>IF(N265="sníž. přenesená",J265,0)</f>
        <v>0</v>
      </c>
      <c r="BI265" s="257">
        <f>IF(N265="nulová",J265,0)</f>
        <v>0</v>
      </c>
      <c r="BJ265" s="17" t="s">
        <v>83</v>
      </c>
      <c r="BK265" s="257">
        <f>ROUND(I265*H265,2)</f>
        <v>0</v>
      </c>
      <c r="BL265" s="17" t="s">
        <v>159</v>
      </c>
      <c r="BM265" s="256" t="s">
        <v>552</v>
      </c>
    </row>
    <row r="266" s="13" customFormat="1">
      <c r="A266" s="13"/>
      <c r="B266" s="258"/>
      <c r="C266" s="259"/>
      <c r="D266" s="260" t="s">
        <v>161</v>
      </c>
      <c r="E266" s="261" t="s">
        <v>1</v>
      </c>
      <c r="F266" s="262" t="s">
        <v>423</v>
      </c>
      <c r="G266" s="259"/>
      <c r="H266" s="261" t="s">
        <v>1</v>
      </c>
      <c r="I266" s="263"/>
      <c r="J266" s="259"/>
      <c r="K266" s="259"/>
      <c r="L266" s="264"/>
      <c r="M266" s="265"/>
      <c r="N266" s="266"/>
      <c r="O266" s="266"/>
      <c r="P266" s="266"/>
      <c r="Q266" s="266"/>
      <c r="R266" s="266"/>
      <c r="S266" s="266"/>
      <c r="T266" s="26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8" t="s">
        <v>161</v>
      </c>
      <c r="AU266" s="268" t="s">
        <v>85</v>
      </c>
      <c r="AV266" s="13" t="s">
        <v>83</v>
      </c>
      <c r="AW266" s="13" t="s">
        <v>32</v>
      </c>
      <c r="AX266" s="13" t="s">
        <v>76</v>
      </c>
      <c r="AY266" s="268" t="s">
        <v>152</v>
      </c>
    </row>
    <row r="267" s="13" customFormat="1">
      <c r="A267" s="13"/>
      <c r="B267" s="258"/>
      <c r="C267" s="259"/>
      <c r="D267" s="260" t="s">
        <v>161</v>
      </c>
      <c r="E267" s="261" t="s">
        <v>1</v>
      </c>
      <c r="F267" s="262" t="s">
        <v>549</v>
      </c>
      <c r="G267" s="259"/>
      <c r="H267" s="261" t="s">
        <v>1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8" t="s">
        <v>161</v>
      </c>
      <c r="AU267" s="268" t="s">
        <v>85</v>
      </c>
      <c r="AV267" s="13" t="s">
        <v>83</v>
      </c>
      <c r="AW267" s="13" t="s">
        <v>32</v>
      </c>
      <c r="AX267" s="13" t="s">
        <v>76</v>
      </c>
      <c r="AY267" s="268" t="s">
        <v>152</v>
      </c>
    </row>
    <row r="268" s="14" customFormat="1">
      <c r="A268" s="14"/>
      <c r="B268" s="269"/>
      <c r="C268" s="270"/>
      <c r="D268" s="260" t="s">
        <v>161</v>
      </c>
      <c r="E268" s="271" t="s">
        <v>1</v>
      </c>
      <c r="F268" s="272" t="s">
        <v>270</v>
      </c>
      <c r="G268" s="270"/>
      <c r="H268" s="273">
        <v>1</v>
      </c>
      <c r="I268" s="274"/>
      <c r="J268" s="270"/>
      <c r="K268" s="270"/>
      <c r="L268" s="275"/>
      <c r="M268" s="276"/>
      <c r="N268" s="277"/>
      <c r="O268" s="277"/>
      <c r="P268" s="277"/>
      <c r="Q268" s="277"/>
      <c r="R268" s="277"/>
      <c r="S268" s="277"/>
      <c r="T268" s="27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9" t="s">
        <v>161</v>
      </c>
      <c r="AU268" s="279" t="s">
        <v>85</v>
      </c>
      <c r="AV268" s="14" t="s">
        <v>85</v>
      </c>
      <c r="AW268" s="14" t="s">
        <v>32</v>
      </c>
      <c r="AX268" s="14" t="s">
        <v>76</v>
      </c>
      <c r="AY268" s="279" t="s">
        <v>152</v>
      </c>
    </row>
    <row r="269" s="15" customFormat="1">
      <c r="A269" s="15"/>
      <c r="B269" s="280"/>
      <c r="C269" s="281"/>
      <c r="D269" s="260" t="s">
        <v>161</v>
      </c>
      <c r="E269" s="282" t="s">
        <v>1</v>
      </c>
      <c r="F269" s="283" t="s">
        <v>165</v>
      </c>
      <c r="G269" s="281"/>
      <c r="H269" s="284">
        <v>1</v>
      </c>
      <c r="I269" s="285"/>
      <c r="J269" s="281"/>
      <c r="K269" s="281"/>
      <c r="L269" s="286"/>
      <c r="M269" s="287"/>
      <c r="N269" s="288"/>
      <c r="O269" s="288"/>
      <c r="P269" s="288"/>
      <c r="Q269" s="288"/>
      <c r="R269" s="288"/>
      <c r="S269" s="288"/>
      <c r="T269" s="289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90" t="s">
        <v>161</v>
      </c>
      <c r="AU269" s="290" t="s">
        <v>85</v>
      </c>
      <c r="AV269" s="15" t="s">
        <v>159</v>
      </c>
      <c r="AW269" s="15" t="s">
        <v>32</v>
      </c>
      <c r="AX269" s="15" t="s">
        <v>83</v>
      </c>
      <c r="AY269" s="290" t="s">
        <v>152</v>
      </c>
    </row>
    <row r="270" s="12" customFormat="1" ht="22.8" customHeight="1">
      <c r="A270" s="12"/>
      <c r="B270" s="228"/>
      <c r="C270" s="229"/>
      <c r="D270" s="230" t="s">
        <v>75</v>
      </c>
      <c r="E270" s="242" t="s">
        <v>553</v>
      </c>
      <c r="F270" s="242" t="s">
        <v>554</v>
      </c>
      <c r="G270" s="229"/>
      <c r="H270" s="229"/>
      <c r="I270" s="232"/>
      <c r="J270" s="243">
        <f>BK270</f>
        <v>0</v>
      </c>
      <c r="K270" s="229"/>
      <c r="L270" s="234"/>
      <c r="M270" s="235"/>
      <c r="N270" s="236"/>
      <c r="O270" s="236"/>
      <c r="P270" s="237">
        <f>P271</f>
        <v>0</v>
      </c>
      <c r="Q270" s="236"/>
      <c r="R270" s="237">
        <f>R271</f>
        <v>0</v>
      </c>
      <c r="S270" s="236"/>
      <c r="T270" s="238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39" t="s">
        <v>83</v>
      </c>
      <c r="AT270" s="240" t="s">
        <v>75</v>
      </c>
      <c r="AU270" s="240" t="s">
        <v>83</v>
      </c>
      <c r="AY270" s="239" t="s">
        <v>152</v>
      </c>
      <c r="BK270" s="241">
        <f>BK271</f>
        <v>0</v>
      </c>
    </row>
    <row r="271" s="2" customFormat="1" ht="16.5" customHeight="1">
      <c r="A271" s="38"/>
      <c r="B271" s="39"/>
      <c r="C271" s="244" t="s">
        <v>331</v>
      </c>
      <c r="D271" s="244" t="s">
        <v>155</v>
      </c>
      <c r="E271" s="245" t="s">
        <v>555</v>
      </c>
      <c r="F271" s="246" t="s">
        <v>556</v>
      </c>
      <c r="G271" s="247" t="s">
        <v>211</v>
      </c>
      <c r="H271" s="248">
        <v>5.2149999999999999</v>
      </c>
      <c r="I271" s="249"/>
      <c r="J271" s="250">
        <f>ROUND(I271*H271,2)</f>
        <v>0</v>
      </c>
      <c r="K271" s="251"/>
      <c r="L271" s="44"/>
      <c r="M271" s="252" t="s">
        <v>1</v>
      </c>
      <c r="N271" s="253" t="s">
        <v>41</v>
      </c>
      <c r="O271" s="91"/>
      <c r="P271" s="254">
        <f>O271*H271</f>
        <v>0</v>
      </c>
      <c r="Q271" s="254">
        <v>0</v>
      </c>
      <c r="R271" s="254">
        <f>Q271*H271</f>
        <v>0</v>
      </c>
      <c r="S271" s="254">
        <v>0</v>
      </c>
      <c r="T271" s="25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6" t="s">
        <v>159</v>
      </c>
      <c r="AT271" s="256" t="s">
        <v>155</v>
      </c>
      <c r="AU271" s="256" t="s">
        <v>85</v>
      </c>
      <c r="AY271" s="17" t="s">
        <v>152</v>
      </c>
      <c r="BE271" s="257">
        <f>IF(N271="základní",J271,0)</f>
        <v>0</v>
      </c>
      <c r="BF271" s="257">
        <f>IF(N271="snížená",J271,0)</f>
        <v>0</v>
      </c>
      <c r="BG271" s="257">
        <f>IF(N271="zákl. přenesená",J271,0)</f>
        <v>0</v>
      </c>
      <c r="BH271" s="257">
        <f>IF(N271="sníž. přenesená",J271,0)</f>
        <v>0</v>
      </c>
      <c r="BI271" s="257">
        <f>IF(N271="nulová",J271,0)</f>
        <v>0</v>
      </c>
      <c r="BJ271" s="17" t="s">
        <v>83</v>
      </c>
      <c r="BK271" s="257">
        <f>ROUND(I271*H271,2)</f>
        <v>0</v>
      </c>
      <c r="BL271" s="17" t="s">
        <v>159</v>
      </c>
      <c r="BM271" s="256" t="s">
        <v>557</v>
      </c>
    </row>
    <row r="272" s="12" customFormat="1" ht="25.92" customHeight="1">
      <c r="A272" s="12"/>
      <c r="B272" s="228"/>
      <c r="C272" s="229"/>
      <c r="D272" s="230" t="s">
        <v>75</v>
      </c>
      <c r="E272" s="231" t="s">
        <v>245</v>
      </c>
      <c r="F272" s="231" t="s">
        <v>246</v>
      </c>
      <c r="G272" s="229"/>
      <c r="H272" s="229"/>
      <c r="I272" s="232"/>
      <c r="J272" s="233">
        <f>BK272</f>
        <v>0</v>
      </c>
      <c r="K272" s="229"/>
      <c r="L272" s="234"/>
      <c r="M272" s="235"/>
      <c r="N272" s="236"/>
      <c r="O272" s="236"/>
      <c r="P272" s="237">
        <f>P273+P282+P291+P300+P307+P322+P385+P430+P462+P494+P533</f>
        <v>0</v>
      </c>
      <c r="Q272" s="236"/>
      <c r="R272" s="237">
        <f>R273+R282+R291+R300+R307+R322+R385+R430+R462+R494+R533</f>
        <v>4.4813147800000008</v>
      </c>
      <c r="S272" s="236"/>
      <c r="T272" s="238">
        <f>T273+T282+T291+T300+T307+T322+T385+T430+T462+T494+T533</f>
        <v>0.034229920000000004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39" t="s">
        <v>85</v>
      </c>
      <c r="AT272" s="240" t="s">
        <v>75</v>
      </c>
      <c r="AU272" s="240" t="s">
        <v>76</v>
      </c>
      <c r="AY272" s="239" t="s">
        <v>152</v>
      </c>
      <c r="BK272" s="241">
        <f>BK273+BK282+BK291+BK300+BK307+BK322+BK385+BK430+BK462+BK494+BK533</f>
        <v>0</v>
      </c>
    </row>
    <row r="273" s="12" customFormat="1" ht="22.8" customHeight="1">
      <c r="A273" s="12"/>
      <c r="B273" s="228"/>
      <c r="C273" s="229"/>
      <c r="D273" s="230" t="s">
        <v>75</v>
      </c>
      <c r="E273" s="242" t="s">
        <v>558</v>
      </c>
      <c r="F273" s="242" t="s">
        <v>559</v>
      </c>
      <c r="G273" s="229"/>
      <c r="H273" s="229"/>
      <c r="I273" s="232"/>
      <c r="J273" s="243">
        <f>BK273</f>
        <v>0</v>
      </c>
      <c r="K273" s="229"/>
      <c r="L273" s="234"/>
      <c r="M273" s="235"/>
      <c r="N273" s="236"/>
      <c r="O273" s="236"/>
      <c r="P273" s="237">
        <f>SUM(P274:P281)</f>
        <v>0</v>
      </c>
      <c r="Q273" s="236"/>
      <c r="R273" s="237">
        <f>SUM(R274:R281)</f>
        <v>0.0071040000000000001</v>
      </c>
      <c r="S273" s="236"/>
      <c r="T273" s="238">
        <f>SUM(T274:T281)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39" t="s">
        <v>85</v>
      </c>
      <c r="AT273" s="240" t="s">
        <v>75</v>
      </c>
      <c r="AU273" s="240" t="s">
        <v>83</v>
      </c>
      <c r="AY273" s="239" t="s">
        <v>152</v>
      </c>
      <c r="BK273" s="241">
        <f>SUM(BK274:BK281)</f>
        <v>0</v>
      </c>
    </row>
    <row r="274" s="2" customFormat="1" ht="16.5" customHeight="1">
      <c r="A274" s="38"/>
      <c r="B274" s="39"/>
      <c r="C274" s="244" t="s">
        <v>340</v>
      </c>
      <c r="D274" s="244" t="s">
        <v>155</v>
      </c>
      <c r="E274" s="245" t="s">
        <v>560</v>
      </c>
      <c r="F274" s="246" t="s">
        <v>561</v>
      </c>
      <c r="G274" s="247" t="s">
        <v>158</v>
      </c>
      <c r="H274" s="248">
        <v>60.200000000000003</v>
      </c>
      <c r="I274" s="249"/>
      <c r="J274" s="250">
        <f>ROUND(I274*H274,2)</f>
        <v>0</v>
      </c>
      <c r="K274" s="251"/>
      <c r="L274" s="44"/>
      <c r="M274" s="252" t="s">
        <v>1</v>
      </c>
      <c r="N274" s="253" t="s">
        <v>41</v>
      </c>
      <c r="O274" s="91"/>
      <c r="P274" s="254">
        <f>O274*H274</f>
        <v>0</v>
      </c>
      <c r="Q274" s="254">
        <v>0</v>
      </c>
      <c r="R274" s="254">
        <f>Q274*H274</f>
        <v>0</v>
      </c>
      <c r="S274" s="254">
        <v>0</v>
      </c>
      <c r="T274" s="25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6" t="s">
        <v>249</v>
      </c>
      <c r="AT274" s="256" t="s">
        <v>155</v>
      </c>
      <c r="AU274" s="256" t="s">
        <v>85</v>
      </c>
      <c r="AY274" s="17" t="s">
        <v>152</v>
      </c>
      <c r="BE274" s="257">
        <f>IF(N274="základní",J274,0)</f>
        <v>0</v>
      </c>
      <c r="BF274" s="257">
        <f>IF(N274="snížená",J274,0)</f>
        <v>0</v>
      </c>
      <c r="BG274" s="257">
        <f>IF(N274="zákl. přenesená",J274,0)</f>
        <v>0</v>
      </c>
      <c r="BH274" s="257">
        <f>IF(N274="sníž. přenesená",J274,0)</f>
        <v>0</v>
      </c>
      <c r="BI274" s="257">
        <f>IF(N274="nulová",J274,0)</f>
        <v>0</v>
      </c>
      <c r="BJ274" s="17" t="s">
        <v>83</v>
      </c>
      <c r="BK274" s="257">
        <f>ROUND(I274*H274,2)</f>
        <v>0</v>
      </c>
      <c r="BL274" s="17" t="s">
        <v>249</v>
      </c>
      <c r="BM274" s="256" t="s">
        <v>562</v>
      </c>
    </row>
    <row r="275" s="13" customFormat="1">
      <c r="A275" s="13"/>
      <c r="B275" s="258"/>
      <c r="C275" s="259"/>
      <c r="D275" s="260" t="s">
        <v>161</v>
      </c>
      <c r="E275" s="261" t="s">
        <v>1</v>
      </c>
      <c r="F275" s="262" t="s">
        <v>482</v>
      </c>
      <c r="G275" s="259"/>
      <c r="H275" s="261" t="s">
        <v>1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8" t="s">
        <v>161</v>
      </c>
      <c r="AU275" s="268" t="s">
        <v>85</v>
      </c>
      <c r="AV275" s="13" t="s">
        <v>83</v>
      </c>
      <c r="AW275" s="13" t="s">
        <v>32</v>
      </c>
      <c r="AX275" s="13" t="s">
        <v>76</v>
      </c>
      <c r="AY275" s="268" t="s">
        <v>152</v>
      </c>
    </row>
    <row r="276" s="13" customFormat="1">
      <c r="A276" s="13"/>
      <c r="B276" s="258"/>
      <c r="C276" s="259"/>
      <c r="D276" s="260" t="s">
        <v>161</v>
      </c>
      <c r="E276" s="261" t="s">
        <v>1</v>
      </c>
      <c r="F276" s="262" t="s">
        <v>483</v>
      </c>
      <c r="G276" s="259"/>
      <c r="H276" s="261" t="s">
        <v>1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8" t="s">
        <v>161</v>
      </c>
      <c r="AU276" s="268" t="s">
        <v>85</v>
      </c>
      <c r="AV276" s="13" t="s">
        <v>83</v>
      </c>
      <c r="AW276" s="13" t="s">
        <v>32</v>
      </c>
      <c r="AX276" s="13" t="s">
        <v>76</v>
      </c>
      <c r="AY276" s="268" t="s">
        <v>152</v>
      </c>
    </row>
    <row r="277" s="14" customFormat="1">
      <c r="A277" s="14"/>
      <c r="B277" s="269"/>
      <c r="C277" s="270"/>
      <c r="D277" s="260" t="s">
        <v>161</v>
      </c>
      <c r="E277" s="271" t="s">
        <v>1</v>
      </c>
      <c r="F277" s="272" t="s">
        <v>484</v>
      </c>
      <c r="G277" s="270"/>
      <c r="H277" s="273">
        <v>60.200000000000003</v>
      </c>
      <c r="I277" s="274"/>
      <c r="J277" s="270"/>
      <c r="K277" s="270"/>
      <c r="L277" s="275"/>
      <c r="M277" s="276"/>
      <c r="N277" s="277"/>
      <c r="O277" s="277"/>
      <c r="P277" s="277"/>
      <c r="Q277" s="277"/>
      <c r="R277" s="277"/>
      <c r="S277" s="277"/>
      <c r="T277" s="27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9" t="s">
        <v>161</v>
      </c>
      <c r="AU277" s="279" t="s">
        <v>85</v>
      </c>
      <c r="AV277" s="14" t="s">
        <v>85</v>
      </c>
      <c r="AW277" s="14" t="s">
        <v>32</v>
      </c>
      <c r="AX277" s="14" t="s">
        <v>76</v>
      </c>
      <c r="AY277" s="279" t="s">
        <v>152</v>
      </c>
    </row>
    <row r="278" s="15" customFormat="1">
      <c r="A278" s="15"/>
      <c r="B278" s="280"/>
      <c r="C278" s="281"/>
      <c r="D278" s="260" t="s">
        <v>161</v>
      </c>
      <c r="E278" s="282" t="s">
        <v>1</v>
      </c>
      <c r="F278" s="283" t="s">
        <v>165</v>
      </c>
      <c r="G278" s="281"/>
      <c r="H278" s="284">
        <v>60.200000000000003</v>
      </c>
      <c r="I278" s="285"/>
      <c r="J278" s="281"/>
      <c r="K278" s="281"/>
      <c r="L278" s="286"/>
      <c r="M278" s="287"/>
      <c r="N278" s="288"/>
      <c r="O278" s="288"/>
      <c r="P278" s="288"/>
      <c r="Q278" s="288"/>
      <c r="R278" s="288"/>
      <c r="S278" s="288"/>
      <c r="T278" s="28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90" t="s">
        <v>161</v>
      </c>
      <c r="AU278" s="290" t="s">
        <v>85</v>
      </c>
      <c r="AV278" s="15" t="s">
        <v>159</v>
      </c>
      <c r="AW278" s="15" t="s">
        <v>32</v>
      </c>
      <c r="AX278" s="15" t="s">
        <v>83</v>
      </c>
      <c r="AY278" s="290" t="s">
        <v>152</v>
      </c>
    </row>
    <row r="279" s="2" customFormat="1" ht="16.5" customHeight="1">
      <c r="A279" s="38"/>
      <c r="B279" s="39"/>
      <c r="C279" s="296" t="s">
        <v>345</v>
      </c>
      <c r="D279" s="296" t="s">
        <v>492</v>
      </c>
      <c r="E279" s="297" t="s">
        <v>563</v>
      </c>
      <c r="F279" s="298" t="s">
        <v>564</v>
      </c>
      <c r="G279" s="299" t="s">
        <v>565</v>
      </c>
      <c r="H279" s="300">
        <v>7.1040000000000001</v>
      </c>
      <c r="I279" s="301"/>
      <c r="J279" s="302">
        <f>ROUND(I279*H279,2)</f>
        <v>0</v>
      </c>
      <c r="K279" s="303"/>
      <c r="L279" s="304"/>
      <c r="M279" s="305" t="s">
        <v>1</v>
      </c>
      <c r="N279" s="306" t="s">
        <v>41</v>
      </c>
      <c r="O279" s="91"/>
      <c r="P279" s="254">
        <f>O279*H279</f>
        <v>0</v>
      </c>
      <c r="Q279" s="254">
        <v>0.001</v>
      </c>
      <c r="R279" s="254">
        <f>Q279*H279</f>
        <v>0.0071040000000000001</v>
      </c>
      <c r="S279" s="254">
        <v>0</v>
      </c>
      <c r="T279" s="25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6" t="s">
        <v>345</v>
      </c>
      <c r="AT279" s="256" t="s">
        <v>492</v>
      </c>
      <c r="AU279" s="256" t="s">
        <v>85</v>
      </c>
      <c r="AY279" s="17" t="s">
        <v>152</v>
      </c>
      <c r="BE279" s="257">
        <f>IF(N279="základní",J279,0)</f>
        <v>0</v>
      </c>
      <c r="BF279" s="257">
        <f>IF(N279="snížená",J279,0)</f>
        <v>0</v>
      </c>
      <c r="BG279" s="257">
        <f>IF(N279="zákl. přenesená",J279,0)</f>
        <v>0</v>
      </c>
      <c r="BH279" s="257">
        <f>IF(N279="sníž. přenesená",J279,0)</f>
        <v>0</v>
      </c>
      <c r="BI279" s="257">
        <f>IF(N279="nulová",J279,0)</f>
        <v>0</v>
      </c>
      <c r="BJ279" s="17" t="s">
        <v>83</v>
      </c>
      <c r="BK279" s="257">
        <f>ROUND(I279*H279,2)</f>
        <v>0</v>
      </c>
      <c r="BL279" s="17" t="s">
        <v>249</v>
      </c>
      <c r="BM279" s="256" t="s">
        <v>566</v>
      </c>
    </row>
    <row r="280" s="14" customFormat="1">
      <c r="A280" s="14"/>
      <c r="B280" s="269"/>
      <c r="C280" s="270"/>
      <c r="D280" s="260" t="s">
        <v>161</v>
      </c>
      <c r="E280" s="270"/>
      <c r="F280" s="272" t="s">
        <v>567</v>
      </c>
      <c r="G280" s="270"/>
      <c r="H280" s="273">
        <v>7.1040000000000001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9" t="s">
        <v>161</v>
      </c>
      <c r="AU280" s="279" t="s">
        <v>85</v>
      </c>
      <c r="AV280" s="14" t="s">
        <v>85</v>
      </c>
      <c r="AW280" s="14" t="s">
        <v>4</v>
      </c>
      <c r="AX280" s="14" t="s">
        <v>83</v>
      </c>
      <c r="AY280" s="279" t="s">
        <v>152</v>
      </c>
    </row>
    <row r="281" s="2" customFormat="1" ht="21.75" customHeight="1">
      <c r="A281" s="38"/>
      <c r="B281" s="39"/>
      <c r="C281" s="244" t="s">
        <v>355</v>
      </c>
      <c r="D281" s="244" t="s">
        <v>155</v>
      </c>
      <c r="E281" s="245" t="s">
        <v>568</v>
      </c>
      <c r="F281" s="246" t="s">
        <v>569</v>
      </c>
      <c r="G281" s="247" t="s">
        <v>570</v>
      </c>
      <c r="H281" s="307"/>
      <c r="I281" s="249"/>
      <c r="J281" s="250">
        <f>ROUND(I281*H281,2)</f>
        <v>0</v>
      </c>
      <c r="K281" s="251"/>
      <c r="L281" s="44"/>
      <c r="M281" s="252" t="s">
        <v>1</v>
      </c>
      <c r="N281" s="253" t="s">
        <v>41</v>
      </c>
      <c r="O281" s="91"/>
      <c r="P281" s="254">
        <f>O281*H281</f>
        <v>0</v>
      </c>
      <c r="Q281" s="254">
        <v>0</v>
      </c>
      <c r="R281" s="254">
        <f>Q281*H281</f>
        <v>0</v>
      </c>
      <c r="S281" s="254">
        <v>0</v>
      </c>
      <c r="T281" s="25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6" t="s">
        <v>249</v>
      </c>
      <c r="AT281" s="256" t="s">
        <v>155</v>
      </c>
      <c r="AU281" s="256" t="s">
        <v>85</v>
      </c>
      <c r="AY281" s="17" t="s">
        <v>152</v>
      </c>
      <c r="BE281" s="257">
        <f>IF(N281="základní",J281,0)</f>
        <v>0</v>
      </c>
      <c r="BF281" s="257">
        <f>IF(N281="snížená",J281,0)</f>
        <v>0</v>
      </c>
      <c r="BG281" s="257">
        <f>IF(N281="zákl. přenesená",J281,0)</f>
        <v>0</v>
      </c>
      <c r="BH281" s="257">
        <f>IF(N281="sníž. přenesená",J281,0)</f>
        <v>0</v>
      </c>
      <c r="BI281" s="257">
        <f>IF(N281="nulová",J281,0)</f>
        <v>0</v>
      </c>
      <c r="BJ281" s="17" t="s">
        <v>83</v>
      </c>
      <c r="BK281" s="257">
        <f>ROUND(I281*H281,2)</f>
        <v>0</v>
      </c>
      <c r="BL281" s="17" t="s">
        <v>249</v>
      </c>
      <c r="BM281" s="256" t="s">
        <v>571</v>
      </c>
    </row>
    <row r="282" s="12" customFormat="1" ht="22.8" customHeight="1">
      <c r="A282" s="12"/>
      <c r="B282" s="228"/>
      <c r="C282" s="229"/>
      <c r="D282" s="230" t="s">
        <v>75</v>
      </c>
      <c r="E282" s="242" t="s">
        <v>572</v>
      </c>
      <c r="F282" s="242" t="s">
        <v>573</v>
      </c>
      <c r="G282" s="229"/>
      <c r="H282" s="229"/>
      <c r="I282" s="232"/>
      <c r="J282" s="243">
        <f>BK282</f>
        <v>0</v>
      </c>
      <c r="K282" s="229"/>
      <c r="L282" s="234"/>
      <c r="M282" s="235"/>
      <c r="N282" s="236"/>
      <c r="O282" s="236"/>
      <c r="P282" s="237">
        <f>SUM(P283:P290)</f>
        <v>0</v>
      </c>
      <c r="Q282" s="236"/>
      <c r="R282" s="237">
        <f>SUM(R283:R290)</f>
        <v>0.030702000000000004</v>
      </c>
      <c r="S282" s="236"/>
      <c r="T282" s="238">
        <f>SUM(T283:T290)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39" t="s">
        <v>85</v>
      </c>
      <c r="AT282" s="240" t="s">
        <v>75</v>
      </c>
      <c r="AU282" s="240" t="s">
        <v>83</v>
      </c>
      <c r="AY282" s="239" t="s">
        <v>152</v>
      </c>
      <c r="BK282" s="241">
        <f>SUM(BK283:BK290)</f>
        <v>0</v>
      </c>
    </row>
    <row r="283" s="2" customFormat="1" ht="21.75" customHeight="1">
      <c r="A283" s="38"/>
      <c r="B283" s="39"/>
      <c r="C283" s="244" t="s">
        <v>361</v>
      </c>
      <c r="D283" s="244" t="s">
        <v>155</v>
      </c>
      <c r="E283" s="245" t="s">
        <v>574</v>
      </c>
      <c r="F283" s="246" t="s">
        <v>575</v>
      </c>
      <c r="G283" s="247" t="s">
        <v>158</v>
      </c>
      <c r="H283" s="248">
        <v>60.200000000000003</v>
      </c>
      <c r="I283" s="249"/>
      <c r="J283" s="250">
        <f>ROUND(I283*H283,2)</f>
        <v>0</v>
      </c>
      <c r="K283" s="251"/>
      <c r="L283" s="44"/>
      <c r="M283" s="252" t="s">
        <v>1</v>
      </c>
      <c r="N283" s="253" t="s">
        <v>41</v>
      </c>
      <c r="O283" s="91"/>
      <c r="P283" s="254">
        <f>O283*H283</f>
        <v>0</v>
      </c>
      <c r="Q283" s="254">
        <v>0</v>
      </c>
      <c r="R283" s="254">
        <f>Q283*H283</f>
        <v>0</v>
      </c>
      <c r="S283" s="254">
        <v>0</v>
      </c>
      <c r="T283" s="25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6" t="s">
        <v>249</v>
      </c>
      <c r="AT283" s="256" t="s">
        <v>155</v>
      </c>
      <c r="AU283" s="256" t="s">
        <v>85</v>
      </c>
      <c r="AY283" s="17" t="s">
        <v>152</v>
      </c>
      <c r="BE283" s="257">
        <f>IF(N283="základní",J283,0)</f>
        <v>0</v>
      </c>
      <c r="BF283" s="257">
        <f>IF(N283="snížená",J283,0)</f>
        <v>0</v>
      </c>
      <c r="BG283" s="257">
        <f>IF(N283="zákl. přenesená",J283,0)</f>
        <v>0</v>
      </c>
      <c r="BH283" s="257">
        <f>IF(N283="sníž. přenesená",J283,0)</f>
        <v>0</v>
      </c>
      <c r="BI283" s="257">
        <f>IF(N283="nulová",J283,0)</f>
        <v>0</v>
      </c>
      <c r="BJ283" s="17" t="s">
        <v>83</v>
      </c>
      <c r="BK283" s="257">
        <f>ROUND(I283*H283,2)</f>
        <v>0</v>
      </c>
      <c r="BL283" s="17" t="s">
        <v>249</v>
      </c>
      <c r="BM283" s="256" t="s">
        <v>576</v>
      </c>
    </row>
    <row r="284" s="13" customFormat="1">
      <c r="A284" s="13"/>
      <c r="B284" s="258"/>
      <c r="C284" s="259"/>
      <c r="D284" s="260" t="s">
        <v>161</v>
      </c>
      <c r="E284" s="261" t="s">
        <v>1</v>
      </c>
      <c r="F284" s="262" t="s">
        <v>482</v>
      </c>
      <c r="G284" s="259"/>
      <c r="H284" s="261" t="s">
        <v>1</v>
      </c>
      <c r="I284" s="263"/>
      <c r="J284" s="259"/>
      <c r="K284" s="259"/>
      <c r="L284" s="264"/>
      <c r="M284" s="265"/>
      <c r="N284" s="266"/>
      <c r="O284" s="266"/>
      <c r="P284" s="266"/>
      <c r="Q284" s="266"/>
      <c r="R284" s="266"/>
      <c r="S284" s="266"/>
      <c r="T284" s="26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8" t="s">
        <v>161</v>
      </c>
      <c r="AU284" s="268" t="s">
        <v>85</v>
      </c>
      <c r="AV284" s="13" t="s">
        <v>83</v>
      </c>
      <c r="AW284" s="13" t="s">
        <v>32</v>
      </c>
      <c r="AX284" s="13" t="s">
        <v>76</v>
      </c>
      <c r="AY284" s="268" t="s">
        <v>152</v>
      </c>
    </row>
    <row r="285" s="13" customFormat="1">
      <c r="A285" s="13"/>
      <c r="B285" s="258"/>
      <c r="C285" s="259"/>
      <c r="D285" s="260" t="s">
        <v>161</v>
      </c>
      <c r="E285" s="261" t="s">
        <v>1</v>
      </c>
      <c r="F285" s="262" t="s">
        <v>483</v>
      </c>
      <c r="G285" s="259"/>
      <c r="H285" s="261" t="s">
        <v>1</v>
      </c>
      <c r="I285" s="263"/>
      <c r="J285" s="259"/>
      <c r="K285" s="259"/>
      <c r="L285" s="264"/>
      <c r="M285" s="265"/>
      <c r="N285" s="266"/>
      <c r="O285" s="266"/>
      <c r="P285" s="266"/>
      <c r="Q285" s="266"/>
      <c r="R285" s="266"/>
      <c r="S285" s="266"/>
      <c r="T285" s="26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8" t="s">
        <v>161</v>
      </c>
      <c r="AU285" s="268" t="s">
        <v>85</v>
      </c>
      <c r="AV285" s="13" t="s">
        <v>83</v>
      </c>
      <c r="AW285" s="13" t="s">
        <v>32</v>
      </c>
      <c r="AX285" s="13" t="s">
        <v>76</v>
      </c>
      <c r="AY285" s="268" t="s">
        <v>152</v>
      </c>
    </row>
    <row r="286" s="14" customFormat="1">
      <c r="A286" s="14"/>
      <c r="B286" s="269"/>
      <c r="C286" s="270"/>
      <c r="D286" s="260" t="s">
        <v>161</v>
      </c>
      <c r="E286" s="271" t="s">
        <v>1</v>
      </c>
      <c r="F286" s="272" t="s">
        <v>484</v>
      </c>
      <c r="G286" s="270"/>
      <c r="H286" s="273">
        <v>60.200000000000003</v>
      </c>
      <c r="I286" s="274"/>
      <c r="J286" s="270"/>
      <c r="K286" s="270"/>
      <c r="L286" s="275"/>
      <c r="M286" s="276"/>
      <c r="N286" s="277"/>
      <c r="O286" s="277"/>
      <c r="P286" s="277"/>
      <c r="Q286" s="277"/>
      <c r="R286" s="277"/>
      <c r="S286" s="277"/>
      <c r="T286" s="27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9" t="s">
        <v>161</v>
      </c>
      <c r="AU286" s="279" t="s">
        <v>85</v>
      </c>
      <c r="AV286" s="14" t="s">
        <v>85</v>
      </c>
      <c r="AW286" s="14" t="s">
        <v>32</v>
      </c>
      <c r="AX286" s="14" t="s">
        <v>76</v>
      </c>
      <c r="AY286" s="279" t="s">
        <v>152</v>
      </c>
    </row>
    <row r="287" s="15" customFormat="1">
      <c r="A287" s="15"/>
      <c r="B287" s="280"/>
      <c r="C287" s="281"/>
      <c r="D287" s="260" t="s">
        <v>161</v>
      </c>
      <c r="E287" s="282" t="s">
        <v>1</v>
      </c>
      <c r="F287" s="283" t="s">
        <v>165</v>
      </c>
      <c r="G287" s="281"/>
      <c r="H287" s="284">
        <v>60.200000000000003</v>
      </c>
      <c r="I287" s="285"/>
      <c r="J287" s="281"/>
      <c r="K287" s="281"/>
      <c r="L287" s="286"/>
      <c r="M287" s="287"/>
      <c r="N287" s="288"/>
      <c r="O287" s="288"/>
      <c r="P287" s="288"/>
      <c r="Q287" s="288"/>
      <c r="R287" s="288"/>
      <c r="S287" s="288"/>
      <c r="T287" s="28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90" t="s">
        <v>161</v>
      </c>
      <c r="AU287" s="290" t="s">
        <v>85</v>
      </c>
      <c r="AV287" s="15" t="s">
        <v>159</v>
      </c>
      <c r="AW287" s="15" t="s">
        <v>32</v>
      </c>
      <c r="AX287" s="15" t="s">
        <v>83</v>
      </c>
      <c r="AY287" s="290" t="s">
        <v>152</v>
      </c>
    </row>
    <row r="288" s="2" customFormat="1" ht="21.75" customHeight="1">
      <c r="A288" s="38"/>
      <c r="B288" s="39"/>
      <c r="C288" s="296" t="s">
        <v>370</v>
      </c>
      <c r="D288" s="296" t="s">
        <v>492</v>
      </c>
      <c r="E288" s="297" t="s">
        <v>577</v>
      </c>
      <c r="F288" s="298" t="s">
        <v>578</v>
      </c>
      <c r="G288" s="299" t="s">
        <v>158</v>
      </c>
      <c r="H288" s="300">
        <v>61.404000000000003</v>
      </c>
      <c r="I288" s="301"/>
      <c r="J288" s="302">
        <f>ROUND(I288*H288,2)</f>
        <v>0</v>
      </c>
      <c r="K288" s="303"/>
      <c r="L288" s="304"/>
      <c r="M288" s="305" t="s">
        <v>1</v>
      </c>
      <c r="N288" s="306" t="s">
        <v>41</v>
      </c>
      <c r="O288" s="91"/>
      <c r="P288" s="254">
        <f>O288*H288</f>
        <v>0</v>
      </c>
      <c r="Q288" s="254">
        <v>0.00050000000000000001</v>
      </c>
      <c r="R288" s="254">
        <f>Q288*H288</f>
        <v>0.030702000000000004</v>
      </c>
      <c r="S288" s="254">
        <v>0</v>
      </c>
      <c r="T288" s="255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6" t="s">
        <v>345</v>
      </c>
      <c r="AT288" s="256" t="s">
        <v>492</v>
      </c>
      <c r="AU288" s="256" t="s">
        <v>85</v>
      </c>
      <c r="AY288" s="17" t="s">
        <v>152</v>
      </c>
      <c r="BE288" s="257">
        <f>IF(N288="základní",J288,0)</f>
        <v>0</v>
      </c>
      <c r="BF288" s="257">
        <f>IF(N288="snížená",J288,0)</f>
        <v>0</v>
      </c>
      <c r="BG288" s="257">
        <f>IF(N288="zákl. přenesená",J288,0)</f>
        <v>0</v>
      </c>
      <c r="BH288" s="257">
        <f>IF(N288="sníž. přenesená",J288,0)</f>
        <v>0</v>
      </c>
      <c r="BI288" s="257">
        <f>IF(N288="nulová",J288,0)</f>
        <v>0</v>
      </c>
      <c r="BJ288" s="17" t="s">
        <v>83</v>
      </c>
      <c r="BK288" s="257">
        <f>ROUND(I288*H288,2)</f>
        <v>0</v>
      </c>
      <c r="BL288" s="17" t="s">
        <v>249</v>
      </c>
      <c r="BM288" s="256" t="s">
        <v>579</v>
      </c>
    </row>
    <row r="289" s="14" customFormat="1">
      <c r="A289" s="14"/>
      <c r="B289" s="269"/>
      <c r="C289" s="270"/>
      <c r="D289" s="260" t="s">
        <v>161</v>
      </c>
      <c r="E289" s="270"/>
      <c r="F289" s="272" t="s">
        <v>580</v>
      </c>
      <c r="G289" s="270"/>
      <c r="H289" s="273">
        <v>61.404000000000003</v>
      </c>
      <c r="I289" s="274"/>
      <c r="J289" s="270"/>
      <c r="K289" s="270"/>
      <c r="L289" s="275"/>
      <c r="M289" s="276"/>
      <c r="N289" s="277"/>
      <c r="O289" s="277"/>
      <c r="P289" s="277"/>
      <c r="Q289" s="277"/>
      <c r="R289" s="277"/>
      <c r="S289" s="277"/>
      <c r="T289" s="27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9" t="s">
        <v>161</v>
      </c>
      <c r="AU289" s="279" t="s">
        <v>85</v>
      </c>
      <c r="AV289" s="14" t="s">
        <v>85</v>
      </c>
      <c r="AW289" s="14" t="s">
        <v>4</v>
      </c>
      <c r="AX289" s="14" t="s">
        <v>83</v>
      </c>
      <c r="AY289" s="279" t="s">
        <v>152</v>
      </c>
    </row>
    <row r="290" s="2" customFormat="1" ht="21.75" customHeight="1">
      <c r="A290" s="38"/>
      <c r="B290" s="39"/>
      <c r="C290" s="244" t="s">
        <v>387</v>
      </c>
      <c r="D290" s="244" t="s">
        <v>155</v>
      </c>
      <c r="E290" s="245" t="s">
        <v>581</v>
      </c>
      <c r="F290" s="246" t="s">
        <v>582</v>
      </c>
      <c r="G290" s="247" t="s">
        <v>570</v>
      </c>
      <c r="H290" s="307"/>
      <c r="I290" s="249"/>
      <c r="J290" s="250">
        <f>ROUND(I290*H290,2)</f>
        <v>0</v>
      </c>
      <c r="K290" s="251"/>
      <c r="L290" s="44"/>
      <c r="M290" s="252" t="s">
        <v>1</v>
      </c>
      <c r="N290" s="253" t="s">
        <v>41</v>
      </c>
      <c r="O290" s="91"/>
      <c r="P290" s="254">
        <f>O290*H290</f>
        <v>0</v>
      </c>
      <c r="Q290" s="254">
        <v>0</v>
      </c>
      <c r="R290" s="254">
        <f>Q290*H290</f>
        <v>0</v>
      </c>
      <c r="S290" s="254">
        <v>0</v>
      </c>
      <c r="T290" s="25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6" t="s">
        <v>249</v>
      </c>
      <c r="AT290" s="256" t="s">
        <v>155</v>
      </c>
      <c r="AU290" s="256" t="s">
        <v>85</v>
      </c>
      <c r="AY290" s="17" t="s">
        <v>152</v>
      </c>
      <c r="BE290" s="257">
        <f>IF(N290="základní",J290,0)</f>
        <v>0</v>
      </c>
      <c r="BF290" s="257">
        <f>IF(N290="snížená",J290,0)</f>
        <v>0</v>
      </c>
      <c r="BG290" s="257">
        <f>IF(N290="zákl. přenesená",J290,0)</f>
        <v>0</v>
      </c>
      <c r="BH290" s="257">
        <f>IF(N290="sníž. přenesená",J290,0)</f>
        <v>0</v>
      </c>
      <c r="BI290" s="257">
        <f>IF(N290="nulová",J290,0)</f>
        <v>0</v>
      </c>
      <c r="BJ290" s="17" t="s">
        <v>83</v>
      </c>
      <c r="BK290" s="257">
        <f>ROUND(I290*H290,2)</f>
        <v>0</v>
      </c>
      <c r="BL290" s="17" t="s">
        <v>249</v>
      </c>
      <c r="BM290" s="256" t="s">
        <v>583</v>
      </c>
    </row>
    <row r="291" s="12" customFormat="1" ht="22.8" customHeight="1">
      <c r="A291" s="12"/>
      <c r="B291" s="228"/>
      <c r="C291" s="229"/>
      <c r="D291" s="230" t="s">
        <v>75</v>
      </c>
      <c r="E291" s="242" t="s">
        <v>276</v>
      </c>
      <c r="F291" s="242" t="s">
        <v>277</v>
      </c>
      <c r="G291" s="229"/>
      <c r="H291" s="229"/>
      <c r="I291" s="232"/>
      <c r="J291" s="243">
        <f>BK291</f>
        <v>0</v>
      </c>
      <c r="K291" s="229"/>
      <c r="L291" s="234"/>
      <c r="M291" s="235"/>
      <c r="N291" s="236"/>
      <c r="O291" s="236"/>
      <c r="P291" s="237">
        <f>SUM(P292:P299)</f>
        <v>0</v>
      </c>
      <c r="Q291" s="236"/>
      <c r="R291" s="237">
        <f>SUM(R292:R299)</f>
        <v>0.00364</v>
      </c>
      <c r="S291" s="236"/>
      <c r="T291" s="238">
        <f>SUM(T292:T299)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9" t="s">
        <v>85</v>
      </c>
      <c r="AT291" s="240" t="s">
        <v>75</v>
      </c>
      <c r="AU291" s="240" t="s">
        <v>83</v>
      </c>
      <c r="AY291" s="239" t="s">
        <v>152</v>
      </c>
      <c r="BK291" s="241">
        <f>SUM(BK292:BK299)</f>
        <v>0</v>
      </c>
    </row>
    <row r="292" s="2" customFormat="1" ht="21.75" customHeight="1">
      <c r="A292" s="38"/>
      <c r="B292" s="39"/>
      <c r="C292" s="244" t="s">
        <v>396</v>
      </c>
      <c r="D292" s="244" t="s">
        <v>155</v>
      </c>
      <c r="E292" s="245" t="s">
        <v>584</v>
      </c>
      <c r="F292" s="246" t="s">
        <v>585</v>
      </c>
      <c r="G292" s="247" t="s">
        <v>280</v>
      </c>
      <c r="H292" s="248">
        <v>1</v>
      </c>
      <c r="I292" s="249"/>
      <c r="J292" s="250">
        <f>ROUND(I292*H292,2)</f>
        <v>0</v>
      </c>
      <c r="K292" s="251"/>
      <c r="L292" s="44"/>
      <c r="M292" s="252" t="s">
        <v>1</v>
      </c>
      <c r="N292" s="253" t="s">
        <v>41</v>
      </c>
      <c r="O292" s="91"/>
      <c r="P292" s="254">
        <f>O292*H292</f>
        <v>0</v>
      </c>
      <c r="Q292" s="254">
        <v>0.00051999999999999995</v>
      </c>
      <c r="R292" s="254">
        <f>Q292*H292</f>
        <v>0.00051999999999999995</v>
      </c>
      <c r="S292" s="254">
        <v>0</v>
      </c>
      <c r="T292" s="25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6" t="s">
        <v>249</v>
      </c>
      <c r="AT292" s="256" t="s">
        <v>155</v>
      </c>
      <c r="AU292" s="256" t="s">
        <v>85</v>
      </c>
      <c r="AY292" s="17" t="s">
        <v>152</v>
      </c>
      <c r="BE292" s="257">
        <f>IF(N292="základní",J292,0)</f>
        <v>0</v>
      </c>
      <c r="BF292" s="257">
        <f>IF(N292="snížená",J292,0)</f>
        <v>0</v>
      </c>
      <c r="BG292" s="257">
        <f>IF(N292="zákl. přenesená",J292,0)</f>
        <v>0</v>
      </c>
      <c r="BH292" s="257">
        <f>IF(N292="sníž. přenesená",J292,0)</f>
        <v>0</v>
      </c>
      <c r="BI292" s="257">
        <f>IF(N292="nulová",J292,0)</f>
        <v>0</v>
      </c>
      <c r="BJ292" s="17" t="s">
        <v>83</v>
      </c>
      <c r="BK292" s="257">
        <f>ROUND(I292*H292,2)</f>
        <v>0</v>
      </c>
      <c r="BL292" s="17" t="s">
        <v>249</v>
      </c>
      <c r="BM292" s="256" t="s">
        <v>586</v>
      </c>
    </row>
    <row r="293" s="2" customFormat="1" ht="21.75" customHeight="1">
      <c r="A293" s="38"/>
      <c r="B293" s="39"/>
      <c r="C293" s="244" t="s">
        <v>400</v>
      </c>
      <c r="D293" s="244" t="s">
        <v>155</v>
      </c>
      <c r="E293" s="245" t="s">
        <v>587</v>
      </c>
      <c r="F293" s="246" t="s">
        <v>588</v>
      </c>
      <c r="G293" s="247" t="s">
        <v>280</v>
      </c>
      <c r="H293" s="248">
        <v>1</v>
      </c>
      <c r="I293" s="249"/>
      <c r="J293" s="250">
        <f>ROUND(I293*H293,2)</f>
        <v>0</v>
      </c>
      <c r="K293" s="251"/>
      <c r="L293" s="44"/>
      <c r="M293" s="252" t="s">
        <v>1</v>
      </c>
      <c r="N293" s="253" t="s">
        <v>41</v>
      </c>
      <c r="O293" s="91"/>
      <c r="P293" s="254">
        <f>O293*H293</f>
        <v>0</v>
      </c>
      <c r="Q293" s="254">
        <v>0.00051999999999999995</v>
      </c>
      <c r="R293" s="254">
        <f>Q293*H293</f>
        <v>0.00051999999999999995</v>
      </c>
      <c r="S293" s="254">
        <v>0</v>
      </c>
      <c r="T293" s="25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56" t="s">
        <v>249</v>
      </c>
      <c r="AT293" s="256" t="s">
        <v>155</v>
      </c>
      <c r="AU293" s="256" t="s">
        <v>85</v>
      </c>
      <c r="AY293" s="17" t="s">
        <v>152</v>
      </c>
      <c r="BE293" s="257">
        <f>IF(N293="základní",J293,0)</f>
        <v>0</v>
      </c>
      <c r="BF293" s="257">
        <f>IF(N293="snížená",J293,0)</f>
        <v>0</v>
      </c>
      <c r="BG293" s="257">
        <f>IF(N293="zákl. přenesená",J293,0)</f>
        <v>0</v>
      </c>
      <c r="BH293" s="257">
        <f>IF(N293="sníž. přenesená",J293,0)</f>
        <v>0</v>
      </c>
      <c r="BI293" s="257">
        <f>IF(N293="nulová",J293,0)</f>
        <v>0</v>
      </c>
      <c r="BJ293" s="17" t="s">
        <v>83</v>
      </c>
      <c r="BK293" s="257">
        <f>ROUND(I293*H293,2)</f>
        <v>0</v>
      </c>
      <c r="BL293" s="17" t="s">
        <v>249</v>
      </c>
      <c r="BM293" s="256" t="s">
        <v>589</v>
      </c>
    </row>
    <row r="294" s="2" customFormat="1" ht="21.75" customHeight="1">
      <c r="A294" s="38"/>
      <c r="B294" s="39"/>
      <c r="C294" s="244" t="s">
        <v>405</v>
      </c>
      <c r="D294" s="244" t="s">
        <v>155</v>
      </c>
      <c r="E294" s="245" t="s">
        <v>590</v>
      </c>
      <c r="F294" s="246" t="s">
        <v>591</v>
      </c>
      <c r="G294" s="247" t="s">
        <v>280</v>
      </c>
      <c r="H294" s="248">
        <v>1</v>
      </c>
      <c r="I294" s="249"/>
      <c r="J294" s="250">
        <f>ROUND(I294*H294,2)</f>
        <v>0</v>
      </c>
      <c r="K294" s="251"/>
      <c r="L294" s="44"/>
      <c r="M294" s="252" t="s">
        <v>1</v>
      </c>
      <c r="N294" s="253" t="s">
        <v>41</v>
      </c>
      <c r="O294" s="91"/>
      <c r="P294" s="254">
        <f>O294*H294</f>
        <v>0</v>
      </c>
      <c r="Q294" s="254">
        <v>0.00051999999999999995</v>
      </c>
      <c r="R294" s="254">
        <f>Q294*H294</f>
        <v>0.00051999999999999995</v>
      </c>
      <c r="S294" s="254">
        <v>0</v>
      </c>
      <c r="T294" s="25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6" t="s">
        <v>249</v>
      </c>
      <c r="AT294" s="256" t="s">
        <v>155</v>
      </c>
      <c r="AU294" s="256" t="s">
        <v>85</v>
      </c>
      <c r="AY294" s="17" t="s">
        <v>152</v>
      </c>
      <c r="BE294" s="257">
        <f>IF(N294="základní",J294,0)</f>
        <v>0</v>
      </c>
      <c r="BF294" s="257">
        <f>IF(N294="snížená",J294,0)</f>
        <v>0</v>
      </c>
      <c r="BG294" s="257">
        <f>IF(N294="zákl. přenesená",J294,0)</f>
        <v>0</v>
      </c>
      <c r="BH294" s="257">
        <f>IF(N294="sníž. přenesená",J294,0)</f>
        <v>0</v>
      </c>
      <c r="BI294" s="257">
        <f>IF(N294="nulová",J294,0)</f>
        <v>0</v>
      </c>
      <c r="BJ294" s="17" t="s">
        <v>83</v>
      </c>
      <c r="BK294" s="257">
        <f>ROUND(I294*H294,2)</f>
        <v>0</v>
      </c>
      <c r="BL294" s="17" t="s">
        <v>249</v>
      </c>
      <c r="BM294" s="256" t="s">
        <v>592</v>
      </c>
    </row>
    <row r="295" s="2" customFormat="1" ht="21.75" customHeight="1">
      <c r="A295" s="38"/>
      <c r="B295" s="39"/>
      <c r="C295" s="244" t="s">
        <v>593</v>
      </c>
      <c r="D295" s="244" t="s">
        <v>155</v>
      </c>
      <c r="E295" s="245" t="s">
        <v>594</v>
      </c>
      <c r="F295" s="246" t="s">
        <v>595</v>
      </c>
      <c r="G295" s="247" t="s">
        <v>280</v>
      </c>
      <c r="H295" s="248">
        <v>1</v>
      </c>
      <c r="I295" s="249"/>
      <c r="J295" s="250">
        <f>ROUND(I295*H295,2)</f>
        <v>0</v>
      </c>
      <c r="K295" s="251"/>
      <c r="L295" s="44"/>
      <c r="M295" s="252" t="s">
        <v>1</v>
      </c>
      <c r="N295" s="253" t="s">
        <v>41</v>
      </c>
      <c r="O295" s="91"/>
      <c r="P295" s="254">
        <f>O295*H295</f>
        <v>0</v>
      </c>
      <c r="Q295" s="254">
        <v>0.00051999999999999995</v>
      </c>
      <c r="R295" s="254">
        <f>Q295*H295</f>
        <v>0.00051999999999999995</v>
      </c>
      <c r="S295" s="254">
        <v>0</v>
      </c>
      <c r="T295" s="255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6" t="s">
        <v>249</v>
      </c>
      <c r="AT295" s="256" t="s">
        <v>155</v>
      </c>
      <c r="AU295" s="256" t="s">
        <v>85</v>
      </c>
      <c r="AY295" s="17" t="s">
        <v>152</v>
      </c>
      <c r="BE295" s="257">
        <f>IF(N295="základní",J295,0)</f>
        <v>0</v>
      </c>
      <c r="BF295" s="257">
        <f>IF(N295="snížená",J295,0)</f>
        <v>0</v>
      </c>
      <c r="BG295" s="257">
        <f>IF(N295="zákl. přenesená",J295,0)</f>
        <v>0</v>
      </c>
      <c r="BH295" s="257">
        <f>IF(N295="sníž. přenesená",J295,0)</f>
        <v>0</v>
      </c>
      <c r="BI295" s="257">
        <f>IF(N295="nulová",J295,0)</f>
        <v>0</v>
      </c>
      <c r="BJ295" s="17" t="s">
        <v>83</v>
      </c>
      <c r="BK295" s="257">
        <f>ROUND(I295*H295,2)</f>
        <v>0</v>
      </c>
      <c r="BL295" s="17" t="s">
        <v>249</v>
      </c>
      <c r="BM295" s="256" t="s">
        <v>596</v>
      </c>
    </row>
    <row r="296" s="2" customFormat="1" ht="21.75" customHeight="1">
      <c r="A296" s="38"/>
      <c r="B296" s="39"/>
      <c r="C296" s="244" t="s">
        <v>597</v>
      </c>
      <c r="D296" s="244" t="s">
        <v>155</v>
      </c>
      <c r="E296" s="245" t="s">
        <v>598</v>
      </c>
      <c r="F296" s="246" t="s">
        <v>599</v>
      </c>
      <c r="G296" s="247" t="s">
        <v>280</v>
      </c>
      <c r="H296" s="248">
        <v>1</v>
      </c>
      <c r="I296" s="249"/>
      <c r="J296" s="250">
        <f>ROUND(I296*H296,2)</f>
        <v>0</v>
      </c>
      <c r="K296" s="251"/>
      <c r="L296" s="44"/>
      <c r="M296" s="252" t="s">
        <v>1</v>
      </c>
      <c r="N296" s="253" t="s">
        <v>41</v>
      </c>
      <c r="O296" s="91"/>
      <c r="P296" s="254">
        <f>O296*H296</f>
        <v>0</v>
      </c>
      <c r="Q296" s="254">
        <v>0.00051999999999999995</v>
      </c>
      <c r="R296" s="254">
        <f>Q296*H296</f>
        <v>0.00051999999999999995</v>
      </c>
      <c r="S296" s="254">
        <v>0</v>
      </c>
      <c r="T296" s="25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6" t="s">
        <v>249</v>
      </c>
      <c r="AT296" s="256" t="s">
        <v>155</v>
      </c>
      <c r="AU296" s="256" t="s">
        <v>85</v>
      </c>
      <c r="AY296" s="17" t="s">
        <v>152</v>
      </c>
      <c r="BE296" s="257">
        <f>IF(N296="základní",J296,0)</f>
        <v>0</v>
      </c>
      <c r="BF296" s="257">
        <f>IF(N296="snížená",J296,0)</f>
        <v>0</v>
      </c>
      <c r="BG296" s="257">
        <f>IF(N296="zákl. přenesená",J296,0)</f>
        <v>0</v>
      </c>
      <c r="BH296" s="257">
        <f>IF(N296="sníž. přenesená",J296,0)</f>
        <v>0</v>
      </c>
      <c r="BI296" s="257">
        <f>IF(N296="nulová",J296,0)</f>
        <v>0</v>
      </c>
      <c r="BJ296" s="17" t="s">
        <v>83</v>
      </c>
      <c r="BK296" s="257">
        <f>ROUND(I296*H296,2)</f>
        <v>0</v>
      </c>
      <c r="BL296" s="17" t="s">
        <v>249</v>
      </c>
      <c r="BM296" s="256" t="s">
        <v>600</v>
      </c>
    </row>
    <row r="297" s="2" customFormat="1" ht="21.75" customHeight="1">
      <c r="A297" s="38"/>
      <c r="B297" s="39"/>
      <c r="C297" s="244" t="s">
        <v>601</v>
      </c>
      <c r="D297" s="244" t="s">
        <v>155</v>
      </c>
      <c r="E297" s="245" t="s">
        <v>602</v>
      </c>
      <c r="F297" s="246" t="s">
        <v>603</v>
      </c>
      <c r="G297" s="247" t="s">
        <v>280</v>
      </c>
      <c r="H297" s="248">
        <v>1</v>
      </c>
      <c r="I297" s="249"/>
      <c r="J297" s="250">
        <f>ROUND(I297*H297,2)</f>
        <v>0</v>
      </c>
      <c r="K297" s="251"/>
      <c r="L297" s="44"/>
      <c r="M297" s="252" t="s">
        <v>1</v>
      </c>
      <c r="N297" s="253" t="s">
        <v>41</v>
      </c>
      <c r="O297" s="91"/>
      <c r="P297" s="254">
        <f>O297*H297</f>
        <v>0</v>
      </c>
      <c r="Q297" s="254">
        <v>0.00051999999999999995</v>
      </c>
      <c r="R297" s="254">
        <f>Q297*H297</f>
        <v>0.00051999999999999995</v>
      </c>
      <c r="S297" s="254">
        <v>0</v>
      </c>
      <c r="T297" s="255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6" t="s">
        <v>249</v>
      </c>
      <c r="AT297" s="256" t="s">
        <v>155</v>
      </c>
      <c r="AU297" s="256" t="s">
        <v>85</v>
      </c>
      <c r="AY297" s="17" t="s">
        <v>152</v>
      </c>
      <c r="BE297" s="257">
        <f>IF(N297="základní",J297,0)</f>
        <v>0</v>
      </c>
      <c r="BF297" s="257">
        <f>IF(N297="snížená",J297,0)</f>
        <v>0</v>
      </c>
      <c r="BG297" s="257">
        <f>IF(N297="zákl. přenesená",J297,0)</f>
        <v>0</v>
      </c>
      <c r="BH297" s="257">
        <f>IF(N297="sníž. přenesená",J297,0)</f>
        <v>0</v>
      </c>
      <c r="BI297" s="257">
        <f>IF(N297="nulová",J297,0)</f>
        <v>0</v>
      </c>
      <c r="BJ297" s="17" t="s">
        <v>83</v>
      </c>
      <c r="BK297" s="257">
        <f>ROUND(I297*H297,2)</f>
        <v>0</v>
      </c>
      <c r="BL297" s="17" t="s">
        <v>249</v>
      </c>
      <c r="BM297" s="256" t="s">
        <v>604</v>
      </c>
    </row>
    <row r="298" s="2" customFormat="1" ht="21.75" customHeight="1">
      <c r="A298" s="38"/>
      <c r="B298" s="39"/>
      <c r="C298" s="244" t="s">
        <v>605</v>
      </c>
      <c r="D298" s="244" t="s">
        <v>155</v>
      </c>
      <c r="E298" s="245" t="s">
        <v>606</v>
      </c>
      <c r="F298" s="246" t="s">
        <v>607</v>
      </c>
      <c r="G298" s="247" t="s">
        <v>280</v>
      </c>
      <c r="H298" s="248">
        <v>1</v>
      </c>
      <c r="I298" s="249"/>
      <c r="J298" s="250">
        <f>ROUND(I298*H298,2)</f>
        <v>0</v>
      </c>
      <c r="K298" s="251"/>
      <c r="L298" s="44"/>
      <c r="M298" s="252" t="s">
        <v>1</v>
      </c>
      <c r="N298" s="253" t="s">
        <v>41</v>
      </c>
      <c r="O298" s="91"/>
      <c r="P298" s="254">
        <f>O298*H298</f>
        <v>0</v>
      </c>
      <c r="Q298" s="254">
        <v>0.00051999999999999995</v>
      </c>
      <c r="R298" s="254">
        <f>Q298*H298</f>
        <v>0.00051999999999999995</v>
      </c>
      <c r="S298" s="254">
        <v>0</v>
      </c>
      <c r="T298" s="255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6" t="s">
        <v>249</v>
      </c>
      <c r="AT298" s="256" t="s">
        <v>155</v>
      </c>
      <c r="AU298" s="256" t="s">
        <v>85</v>
      </c>
      <c r="AY298" s="17" t="s">
        <v>152</v>
      </c>
      <c r="BE298" s="257">
        <f>IF(N298="základní",J298,0)</f>
        <v>0</v>
      </c>
      <c r="BF298" s="257">
        <f>IF(N298="snížená",J298,0)</f>
        <v>0</v>
      </c>
      <c r="BG298" s="257">
        <f>IF(N298="zákl. přenesená",J298,0)</f>
        <v>0</v>
      </c>
      <c r="BH298" s="257">
        <f>IF(N298="sníž. přenesená",J298,0)</f>
        <v>0</v>
      </c>
      <c r="BI298" s="257">
        <f>IF(N298="nulová",J298,0)</f>
        <v>0</v>
      </c>
      <c r="BJ298" s="17" t="s">
        <v>83</v>
      </c>
      <c r="BK298" s="257">
        <f>ROUND(I298*H298,2)</f>
        <v>0</v>
      </c>
      <c r="BL298" s="17" t="s">
        <v>249</v>
      </c>
      <c r="BM298" s="256" t="s">
        <v>608</v>
      </c>
    </row>
    <row r="299" s="2" customFormat="1" ht="21.75" customHeight="1">
      <c r="A299" s="38"/>
      <c r="B299" s="39"/>
      <c r="C299" s="244" t="s">
        <v>609</v>
      </c>
      <c r="D299" s="244" t="s">
        <v>155</v>
      </c>
      <c r="E299" s="245" t="s">
        <v>610</v>
      </c>
      <c r="F299" s="246" t="s">
        <v>611</v>
      </c>
      <c r="G299" s="247" t="s">
        <v>570</v>
      </c>
      <c r="H299" s="307"/>
      <c r="I299" s="249"/>
      <c r="J299" s="250">
        <f>ROUND(I299*H299,2)</f>
        <v>0</v>
      </c>
      <c r="K299" s="251"/>
      <c r="L299" s="44"/>
      <c r="M299" s="252" t="s">
        <v>1</v>
      </c>
      <c r="N299" s="253" t="s">
        <v>41</v>
      </c>
      <c r="O299" s="91"/>
      <c r="P299" s="254">
        <f>O299*H299</f>
        <v>0</v>
      </c>
      <c r="Q299" s="254">
        <v>0</v>
      </c>
      <c r="R299" s="254">
        <f>Q299*H299</f>
        <v>0</v>
      </c>
      <c r="S299" s="254">
        <v>0</v>
      </c>
      <c r="T299" s="255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6" t="s">
        <v>249</v>
      </c>
      <c r="AT299" s="256" t="s">
        <v>155</v>
      </c>
      <c r="AU299" s="256" t="s">
        <v>85</v>
      </c>
      <c r="AY299" s="17" t="s">
        <v>152</v>
      </c>
      <c r="BE299" s="257">
        <f>IF(N299="základní",J299,0)</f>
        <v>0</v>
      </c>
      <c r="BF299" s="257">
        <f>IF(N299="snížená",J299,0)</f>
        <v>0</v>
      </c>
      <c r="BG299" s="257">
        <f>IF(N299="zákl. přenesená",J299,0)</f>
        <v>0</v>
      </c>
      <c r="BH299" s="257">
        <f>IF(N299="sníž. přenesená",J299,0)</f>
        <v>0</v>
      </c>
      <c r="BI299" s="257">
        <f>IF(N299="nulová",J299,0)</f>
        <v>0</v>
      </c>
      <c r="BJ299" s="17" t="s">
        <v>83</v>
      </c>
      <c r="BK299" s="257">
        <f>ROUND(I299*H299,2)</f>
        <v>0</v>
      </c>
      <c r="BL299" s="17" t="s">
        <v>249</v>
      </c>
      <c r="BM299" s="256" t="s">
        <v>612</v>
      </c>
    </row>
    <row r="300" s="12" customFormat="1" ht="22.8" customHeight="1">
      <c r="A300" s="12"/>
      <c r="B300" s="228"/>
      <c r="C300" s="229"/>
      <c r="D300" s="230" t="s">
        <v>75</v>
      </c>
      <c r="E300" s="242" t="s">
        <v>613</v>
      </c>
      <c r="F300" s="242" t="s">
        <v>614</v>
      </c>
      <c r="G300" s="229"/>
      <c r="H300" s="229"/>
      <c r="I300" s="232"/>
      <c r="J300" s="243">
        <f>BK300</f>
        <v>0</v>
      </c>
      <c r="K300" s="229"/>
      <c r="L300" s="234"/>
      <c r="M300" s="235"/>
      <c r="N300" s="236"/>
      <c r="O300" s="236"/>
      <c r="P300" s="237">
        <f>SUM(P301:P306)</f>
        <v>0</v>
      </c>
      <c r="Q300" s="236"/>
      <c r="R300" s="237">
        <f>SUM(R301:R306)</f>
        <v>0.00059999999999999995</v>
      </c>
      <c r="S300" s="236"/>
      <c r="T300" s="238">
        <f>SUM(T301:T306)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39" t="s">
        <v>85</v>
      </c>
      <c r="AT300" s="240" t="s">
        <v>75</v>
      </c>
      <c r="AU300" s="240" t="s">
        <v>83</v>
      </c>
      <c r="AY300" s="239" t="s">
        <v>152</v>
      </c>
      <c r="BK300" s="241">
        <f>SUM(BK301:BK306)</f>
        <v>0</v>
      </c>
    </row>
    <row r="301" s="2" customFormat="1" ht="16.5" customHeight="1">
      <c r="A301" s="38"/>
      <c r="B301" s="39"/>
      <c r="C301" s="244" t="s">
        <v>615</v>
      </c>
      <c r="D301" s="244" t="s">
        <v>155</v>
      </c>
      <c r="E301" s="245" t="s">
        <v>616</v>
      </c>
      <c r="F301" s="246" t="s">
        <v>617</v>
      </c>
      <c r="G301" s="247" t="s">
        <v>256</v>
      </c>
      <c r="H301" s="248">
        <v>2</v>
      </c>
      <c r="I301" s="249"/>
      <c r="J301" s="250">
        <f>ROUND(I301*H301,2)</f>
        <v>0</v>
      </c>
      <c r="K301" s="251"/>
      <c r="L301" s="44"/>
      <c r="M301" s="252" t="s">
        <v>1</v>
      </c>
      <c r="N301" s="253" t="s">
        <v>41</v>
      </c>
      <c r="O301" s="91"/>
      <c r="P301" s="254">
        <f>O301*H301</f>
        <v>0</v>
      </c>
      <c r="Q301" s="254">
        <v>0</v>
      </c>
      <c r="R301" s="254">
        <f>Q301*H301</f>
        <v>0</v>
      </c>
      <c r="S301" s="254">
        <v>0</v>
      </c>
      <c r="T301" s="255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6" t="s">
        <v>249</v>
      </c>
      <c r="AT301" s="256" t="s">
        <v>155</v>
      </c>
      <c r="AU301" s="256" t="s">
        <v>85</v>
      </c>
      <c r="AY301" s="17" t="s">
        <v>152</v>
      </c>
      <c r="BE301" s="257">
        <f>IF(N301="základní",J301,0)</f>
        <v>0</v>
      </c>
      <c r="BF301" s="257">
        <f>IF(N301="snížená",J301,0)</f>
        <v>0</v>
      </c>
      <c r="BG301" s="257">
        <f>IF(N301="zákl. přenesená",J301,0)</f>
        <v>0</v>
      </c>
      <c r="BH301" s="257">
        <f>IF(N301="sníž. přenesená",J301,0)</f>
        <v>0</v>
      </c>
      <c r="BI301" s="257">
        <f>IF(N301="nulová",J301,0)</f>
        <v>0</v>
      </c>
      <c r="BJ301" s="17" t="s">
        <v>83</v>
      </c>
      <c r="BK301" s="257">
        <f>ROUND(I301*H301,2)</f>
        <v>0</v>
      </c>
      <c r="BL301" s="17" t="s">
        <v>249</v>
      </c>
      <c r="BM301" s="256" t="s">
        <v>618</v>
      </c>
    </row>
    <row r="302" s="13" customFormat="1">
      <c r="A302" s="13"/>
      <c r="B302" s="258"/>
      <c r="C302" s="259"/>
      <c r="D302" s="260" t="s">
        <v>161</v>
      </c>
      <c r="E302" s="261" t="s">
        <v>1</v>
      </c>
      <c r="F302" s="262" t="s">
        <v>423</v>
      </c>
      <c r="G302" s="259"/>
      <c r="H302" s="261" t="s">
        <v>1</v>
      </c>
      <c r="I302" s="263"/>
      <c r="J302" s="259"/>
      <c r="K302" s="259"/>
      <c r="L302" s="264"/>
      <c r="M302" s="265"/>
      <c r="N302" s="266"/>
      <c r="O302" s="266"/>
      <c r="P302" s="266"/>
      <c r="Q302" s="266"/>
      <c r="R302" s="266"/>
      <c r="S302" s="266"/>
      <c r="T302" s="26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8" t="s">
        <v>161</v>
      </c>
      <c r="AU302" s="268" t="s">
        <v>85</v>
      </c>
      <c r="AV302" s="13" t="s">
        <v>83</v>
      </c>
      <c r="AW302" s="13" t="s">
        <v>32</v>
      </c>
      <c r="AX302" s="13" t="s">
        <v>76</v>
      </c>
      <c r="AY302" s="268" t="s">
        <v>152</v>
      </c>
    </row>
    <row r="303" s="14" customFormat="1">
      <c r="A303" s="14"/>
      <c r="B303" s="269"/>
      <c r="C303" s="270"/>
      <c r="D303" s="260" t="s">
        <v>161</v>
      </c>
      <c r="E303" s="271" t="s">
        <v>1</v>
      </c>
      <c r="F303" s="272" t="s">
        <v>474</v>
      </c>
      <c r="G303" s="270"/>
      <c r="H303" s="273">
        <v>2</v>
      </c>
      <c r="I303" s="274"/>
      <c r="J303" s="270"/>
      <c r="K303" s="270"/>
      <c r="L303" s="275"/>
      <c r="M303" s="276"/>
      <c r="N303" s="277"/>
      <c r="O303" s="277"/>
      <c r="P303" s="277"/>
      <c r="Q303" s="277"/>
      <c r="R303" s="277"/>
      <c r="S303" s="277"/>
      <c r="T303" s="27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9" t="s">
        <v>161</v>
      </c>
      <c r="AU303" s="279" t="s">
        <v>85</v>
      </c>
      <c r="AV303" s="14" t="s">
        <v>85</v>
      </c>
      <c r="AW303" s="14" t="s">
        <v>32</v>
      </c>
      <c r="AX303" s="14" t="s">
        <v>76</v>
      </c>
      <c r="AY303" s="279" t="s">
        <v>152</v>
      </c>
    </row>
    <row r="304" s="15" customFormat="1">
      <c r="A304" s="15"/>
      <c r="B304" s="280"/>
      <c r="C304" s="281"/>
      <c r="D304" s="260" t="s">
        <v>161</v>
      </c>
      <c r="E304" s="282" t="s">
        <v>1</v>
      </c>
      <c r="F304" s="283" t="s">
        <v>165</v>
      </c>
      <c r="G304" s="281"/>
      <c r="H304" s="284">
        <v>2</v>
      </c>
      <c r="I304" s="285"/>
      <c r="J304" s="281"/>
      <c r="K304" s="281"/>
      <c r="L304" s="286"/>
      <c r="M304" s="287"/>
      <c r="N304" s="288"/>
      <c r="O304" s="288"/>
      <c r="P304" s="288"/>
      <c r="Q304" s="288"/>
      <c r="R304" s="288"/>
      <c r="S304" s="288"/>
      <c r="T304" s="289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90" t="s">
        <v>161</v>
      </c>
      <c r="AU304" s="290" t="s">
        <v>85</v>
      </c>
      <c r="AV304" s="15" t="s">
        <v>159</v>
      </c>
      <c r="AW304" s="15" t="s">
        <v>32</v>
      </c>
      <c r="AX304" s="15" t="s">
        <v>83</v>
      </c>
      <c r="AY304" s="290" t="s">
        <v>152</v>
      </c>
    </row>
    <row r="305" s="2" customFormat="1" ht="16.5" customHeight="1">
      <c r="A305" s="38"/>
      <c r="B305" s="39"/>
      <c r="C305" s="296" t="s">
        <v>619</v>
      </c>
      <c r="D305" s="296" t="s">
        <v>492</v>
      </c>
      <c r="E305" s="297" t="s">
        <v>620</v>
      </c>
      <c r="F305" s="298" t="s">
        <v>621</v>
      </c>
      <c r="G305" s="299" t="s">
        <v>256</v>
      </c>
      <c r="H305" s="300">
        <v>2</v>
      </c>
      <c r="I305" s="301"/>
      <c r="J305" s="302">
        <f>ROUND(I305*H305,2)</f>
        <v>0</v>
      </c>
      <c r="K305" s="303"/>
      <c r="L305" s="304"/>
      <c r="M305" s="305" t="s">
        <v>1</v>
      </c>
      <c r="N305" s="306" t="s">
        <v>41</v>
      </c>
      <c r="O305" s="91"/>
      <c r="P305" s="254">
        <f>O305*H305</f>
        <v>0</v>
      </c>
      <c r="Q305" s="254">
        <v>0.00029999999999999997</v>
      </c>
      <c r="R305" s="254">
        <f>Q305*H305</f>
        <v>0.00059999999999999995</v>
      </c>
      <c r="S305" s="254">
        <v>0</v>
      </c>
      <c r="T305" s="255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6" t="s">
        <v>345</v>
      </c>
      <c r="AT305" s="256" t="s">
        <v>492</v>
      </c>
      <c r="AU305" s="256" t="s">
        <v>85</v>
      </c>
      <c r="AY305" s="17" t="s">
        <v>152</v>
      </c>
      <c r="BE305" s="257">
        <f>IF(N305="základní",J305,0)</f>
        <v>0</v>
      </c>
      <c r="BF305" s="257">
        <f>IF(N305="snížená",J305,0)</f>
        <v>0</v>
      </c>
      <c r="BG305" s="257">
        <f>IF(N305="zákl. přenesená",J305,0)</f>
        <v>0</v>
      </c>
      <c r="BH305" s="257">
        <f>IF(N305="sníž. přenesená",J305,0)</f>
        <v>0</v>
      </c>
      <c r="BI305" s="257">
        <f>IF(N305="nulová",J305,0)</f>
        <v>0</v>
      </c>
      <c r="BJ305" s="17" t="s">
        <v>83</v>
      </c>
      <c r="BK305" s="257">
        <f>ROUND(I305*H305,2)</f>
        <v>0</v>
      </c>
      <c r="BL305" s="17" t="s">
        <v>249</v>
      </c>
      <c r="BM305" s="256" t="s">
        <v>622</v>
      </c>
    </row>
    <row r="306" s="2" customFormat="1" ht="21.75" customHeight="1">
      <c r="A306" s="38"/>
      <c r="B306" s="39"/>
      <c r="C306" s="244" t="s">
        <v>623</v>
      </c>
      <c r="D306" s="244" t="s">
        <v>155</v>
      </c>
      <c r="E306" s="245" t="s">
        <v>624</v>
      </c>
      <c r="F306" s="246" t="s">
        <v>625</v>
      </c>
      <c r="G306" s="247" t="s">
        <v>570</v>
      </c>
      <c r="H306" s="307"/>
      <c r="I306" s="249"/>
      <c r="J306" s="250">
        <f>ROUND(I306*H306,2)</f>
        <v>0</v>
      </c>
      <c r="K306" s="251"/>
      <c r="L306" s="44"/>
      <c r="M306" s="252" t="s">
        <v>1</v>
      </c>
      <c r="N306" s="253" t="s">
        <v>41</v>
      </c>
      <c r="O306" s="91"/>
      <c r="P306" s="254">
        <f>O306*H306</f>
        <v>0</v>
      </c>
      <c r="Q306" s="254">
        <v>0</v>
      </c>
      <c r="R306" s="254">
        <f>Q306*H306</f>
        <v>0</v>
      </c>
      <c r="S306" s="254">
        <v>0</v>
      </c>
      <c r="T306" s="25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56" t="s">
        <v>249</v>
      </c>
      <c r="AT306" s="256" t="s">
        <v>155</v>
      </c>
      <c r="AU306" s="256" t="s">
        <v>85</v>
      </c>
      <c r="AY306" s="17" t="s">
        <v>152</v>
      </c>
      <c r="BE306" s="257">
        <f>IF(N306="základní",J306,0)</f>
        <v>0</v>
      </c>
      <c r="BF306" s="257">
        <f>IF(N306="snížená",J306,0)</f>
        <v>0</v>
      </c>
      <c r="BG306" s="257">
        <f>IF(N306="zákl. přenesená",J306,0)</f>
        <v>0</v>
      </c>
      <c r="BH306" s="257">
        <f>IF(N306="sníž. přenesená",J306,0)</f>
        <v>0</v>
      </c>
      <c r="BI306" s="257">
        <f>IF(N306="nulová",J306,0)</f>
        <v>0</v>
      </c>
      <c r="BJ306" s="17" t="s">
        <v>83</v>
      </c>
      <c r="BK306" s="257">
        <f>ROUND(I306*H306,2)</f>
        <v>0</v>
      </c>
      <c r="BL306" s="17" t="s">
        <v>249</v>
      </c>
      <c r="BM306" s="256" t="s">
        <v>626</v>
      </c>
    </row>
    <row r="307" s="12" customFormat="1" ht="22.8" customHeight="1">
      <c r="A307" s="12"/>
      <c r="B307" s="228"/>
      <c r="C307" s="229"/>
      <c r="D307" s="230" t="s">
        <v>75</v>
      </c>
      <c r="E307" s="242" t="s">
        <v>315</v>
      </c>
      <c r="F307" s="242" t="s">
        <v>316</v>
      </c>
      <c r="G307" s="229"/>
      <c r="H307" s="229"/>
      <c r="I307" s="232"/>
      <c r="J307" s="243">
        <f>BK307</f>
        <v>0</v>
      </c>
      <c r="K307" s="229"/>
      <c r="L307" s="234"/>
      <c r="M307" s="235"/>
      <c r="N307" s="236"/>
      <c r="O307" s="236"/>
      <c r="P307" s="237">
        <f>SUM(P308:P321)</f>
        <v>0</v>
      </c>
      <c r="Q307" s="236"/>
      <c r="R307" s="237">
        <f>SUM(R308:R321)</f>
        <v>0.82850465999999989</v>
      </c>
      <c r="S307" s="236"/>
      <c r="T307" s="238">
        <f>SUM(T308:T321)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39" t="s">
        <v>85</v>
      </c>
      <c r="AT307" s="240" t="s">
        <v>75</v>
      </c>
      <c r="AU307" s="240" t="s">
        <v>83</v>
      </c>
      <c r="AY307" s="239" t="s">
        <v>152</v>
      </c>
      <c r="BK307" s="241">
        <f>SUM(BK308:BK321)</f>
        <v>0</v>
      </c>
    </row>
    <row r="308" s="2" customFormat="1" ht="21.75" customHeight="1">
      <c r="A308" s="38"/>
      <c r="B308" s="39"/>
      <c r="C308" s="244" t="s">
        <v>627</v>
      </c>
      <c r="D308" s="244" t="s">
        <v>155</v>
      </c>
      <c r="E308" s="245" t="s">
        <v>628</v>
      </c>
      <c r="F308" s="246" t="s">
        <v>629</v>
      </c>
      <c r="G308" s="247" t="s">
        <v>158</v>
      </c>
      <c r="H308" s="248">
        <v>7.7699999999999996</v>
      </c>
      <c r="I308" s="249"/>
      <c r="J308" s="250">
        <f>ROUND(I308*H308,2)</f>
        <v>0</v>
      </c>
      <c r="K308" s="251"/>
      <c r="L308" s="44"/>
      <c r="M308" s="252" t="s">
        <v>1</v>
      </c>
      <c r="N308" s="253" t="s">
        <v>41</v>
      </c>
      <c r="O308" s="91"/>
      <c r="P308" s="254">
        <f>O308*H308</f>
        <v>0</v>
      </c>
      <c r="Q308" s="254">
        <v>0.047789999999999999</v>
      </c>
      <c r="R308" s="254">
        <f>Q308*H308</f>
        <v>0.3713283</v>
      </c>
      <c r="S308" s="254">
        <v>0</v>
      </c>
      <c r="T308" s="25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6" t="s">
        <v>249</v>
      </c>
      <c r="AT308" s="256" t="s">
        <v>155</v>
      </c>
      <c r="AU308" s="256" t="s">
        <v>85</v>
      </c>
      <c r="AY308" s="17" t="s">
        <v>152</v>
      </c>
      <c r="BE308" s="257">
        <f>IF(N308="základní",J308,0)</f>
        <v>0</v>
      </c>
      <c r="BF308" s="257">
        <f>IF(N308="snížená",J308,0)</f>
        <v>0</v>
      </c>
      <c r="BG308" s="257">
        <f>IF(N308="zákl. přenesená",J308,0)</f>
        <v>0</v>
      </c>
      <c r="BH308" s="257">
        <f>IF(N308="sníž. přenesená",J308,0)</f>
        <v>0</v>
      </c>
      <c r="BI308" s="257">
        <f>IF(N308="nulová",J308,0)</f>
        <v>0</v>
      </c>
      <c r="BJ308" s="17" t="s">
        <v>83</v>
      </c>
      <c r="BK308" s="257">
        <f>ROUND(I308*H308,2)</f>
        <v>0</v>
      </c>
      <c r="BL308" s="17" t="s">
        <v>249</v>
      </c>
      <c r="BM308" s="256" t="s">
        <v>630</v>
      </c>
    </row>
    <row r="309" s="13" customFormat="1">
      <c r="A309" s="13"/>
      <c r="B309" s="258"/>
      <c r="C309" s="259"/>
      <c r="D309" s="260" t="s">
        <v>161</v>
      </c>
      <c r="E309" s="261" t="s">
        <v>1</v>
      </c>
      <c r="F309" s="262" t="s">
        <v>423</v>
      </c>
      <c r="G309" s="259"/>
      <c r="H309" s="261" t="s">
        <v>1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8" t="s">
        <v>161</v>
      </c>
      <c r="AU309" s="268" t="s">
        <v>85</v>
      </c>
      <c r="AV309" s="13" t="s">
        <v>83</v>
      </c>
      <c r="AW309" s="13" t="s">
        <v>32</v>
      </c>
      <c r="AX309" s="13" t="s">
        <v>76</v>
      </c>
      <c r="AY309" s="268" t="s">
        <v>152</v>
      </c>
    </row>
    <row r="310" s="14" customFormat="1">
      <c r="A310" s="14"/>
      <c r="B310" s="269"/>
      <c r="C310" s="270"/>
      <c r="D310" s="260" t="s">
        <v>161</v>
      </c>
      <c r="E310" s="271" t="s">
        <v>1</v>
      </c>
      <c r="F310" s="272" t="s">
        <v>631</v>
      </c>
      <c r="G310" s="270"/>
      <c r="H310" s="273">
        <v>7.7699999999999996</v>
      </c>
      <c r="I310" s="274"/>
      <c r="J310" s="270"/>
      <c r="K310" s="270"/>
      <c r="L310" s="275"/>
      <c r="M310" s="276"/>
      <c r="N310" s="277"/>
      <c r="O310" s="277"/>
      <c r="P310" s="277"/>
      <c r="Q310" s="277"/>
      <c r="R310" s="277"/>
      <c r="S310" s="277"/>
      <c r="T310" s="27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9" t="s">
        <v>161</v>
      </c>
      <c r="AU310" s="279" t="s">
        <v>85</v>
      </c>
      <c r="AV310" s="14" t="s">
        <v>85</v>
      </c>
      <c r="AW310" s="14" t="s">
        <v>32</v>
      </c>
      <c r="AX310" s="14" t="s">
        <v>76</v>
      </c>
      <c r="AY310" s="279" t="s">
        <v>152</v>
      </c>
    </row>
    <row r="311" s="15" customFormat="1">
      <c r="A311" s="15"/>
      <c r="B311" s="280"/>
      <c r="C311" s="281"/>
      <c r="D311" s="260" t="s">
        <v>161</v>
      </c>
      <c r="E311" s="282" t="s">
        <v>1</v>
      </c>
      <c r="F311" s="283" t="s">
        <v>165</v>
      </c>
      <c r="G311" s="281"/>
      <c r="H311" s="284">
        <v>7.7699999999999996</v>
      </c>
      <c r="I311" s="285"/>
      <c r="J311" s="281"/>
      <c r="K311" s="281"/>
      <c r="L311" s="286"/>
      <c r="M311" s="287"/>
      <c r="N311" s="288"/>
      <c r="O311" s="288"/>
      <c r="P311" s="288"/>
      <c r="Q311" s="288"/>
      <c r="R311" s="288"/>
      <c r="S311" s="288"/>
      <c r="T311" s="289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90" t="s">
        <v>161</v>
      </c>
      <c r="AU311" s="290" t="s">
        <v>85</v>
      </c>
      <c r="AV311" s="15" t="s">
        <v>159</v>
      </c>
      <c r="AW311" s="15" t="s">
        <v>32</v>
      </c>
      <c r="AX311" s="15" t="s">
        <v>83</v>
      </c>
      <c r="AY311" s="290" t="s">
        <v>152</v>
      </c>
    </row>
    <row r="312" s="2" customFormat="1" ht="21.75" customHeight="1">
      <c r="A312" s="38"/>
      <c r="B312" s="39"/>
      <c r="C312" s="244" t="s">
        <v>632</v>
      </c>
      <c r="D312" s="244" t="s">
        <v>155</v>
      </c>
      <c r="E312" s="245" t="s">
        <v>633</v>
      </c>
      <c r="F312" s="246" t="s">
        <v>634</v>
      </c>
      <c r="G312" s="247" t="s">
        <v>158</v>
      </c>
      <c r="H312" s="248">
        <v>27.263999999999999</v>
      </c>
      <c r="I312" s="249"/>
      <c r="J312" s="250">
        <f>ROUND(I312*H312,2)</f>
        <v>0</v>
      </c>
      <c r="K312" s="251"/>
      <c r="L312" s="44"/>
      <c r="M312" s="252" t="s">
        <v>1</v>
      </c>
      <c r="N312" s="253" t="s">
        <v>41</v>
      </c>
      <c r="O312" s="91"/>
      <c r="P312" s="254">
        <f>O312*H312</f>
        <v>0</v>
      </c>
      <c r="Q312" s="254">
        <v>0.016639999999999999</v>
      </c>
      <c r="R312" s="254">
        <f>Q312*H312</f>
        <v>0.45367295999999996</v>
      </c>
      <c r="S312" s="254">
        <v>0</v>
      </c>
      <c r="T312" s="255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56" t="s">
        <v>249</v>
      </c>
      <c r="AT312" s="256" t="s">
        <v>155</v>
      </c>
      <c r="AU312" s="256" t="s">
        <v>85</v>
      </c>
      <c r="AY312" s="17" t="s">
        <v>152</v>
      </c>
      <c r="BE312" s="257">
        <f>IF(N312="základní",J312,0)</f>
        <v>0</v>
      </c>
      <c r="BF312" s="257">
        <f>IF(N312="snížená",J312,0)</f>
        <v>0</v>
      </c>
      <c r="BG312" s="257">
        <f>IF(N312="zákl. přenesená",J312,0)</f>
        <v>0</v>
      </c>
      <c r="BH312" s="257">
        <f>IF(N312="sníž. přenesená",J312,0)</f>
        <v>0</v>
      </c>
      <c r="BI312" s="257">
        <f>IF(N312="nulová",J312,0)</f>
        <v>0</v>
      </c>
      <c r="BJ312" s="17" t="s">
        <v>83</v>
      </c>
      <c r="BK312" s="257">
        <f>ROUND(I312*H312,2)</f>
        <v>0</v>
      </c>
      <c r="BL312" s="17" t="s">
        <v>249</v>
      </c>
      <c r="BM312" s="256" t="s">
        <v>635</v>
      </c>
    </row>
    <row r="313" s="13" customFormat="1">
      <c r="A313" s="13"/>
      <c r="B313" s="258"/>
      <c r="C313" s="259"/>
      <c r="D313" s="260" t="s">
        <v>161</v>
      </c>
      <c r="E313" s="261" t="s">
        <v>1</v>
      </c>
      <c r="F313" s="262" t="s">
        <v>636</v>
      </c>
      <c r="G313" s="259"/>
      <c r="H313" s="261" t="s">
        <v>1</v>
      </c>
      <c r="I313" s="263"/>
      <c r="J313" s="259"/>
      <c r="K313" s="259"/>
      <c r="L313" s="264"/>
      <c r="M313" s="265"/>
      <c r="N313" s="266"/>
      <c r="O313" s="266"/>
      <c r="P313" s="266"/>
      <c r="Q313" s="266"/>
      <c r="R313" s="266"/>
      <c r="S313" s="266"/>
      <c r="T313" s="26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8" t="s">
        <v>161</v>
      </c>
      <c r="AU313" s="268" t="s">
        <v>85</v>
      </c>
      <c r="AV313" s="13" t="s">
        <v>83</v>
      </c>
      <c r="AW313" s="13" t="s">
        <v>32</v>
      </c>
      <c r="AX313" s="13" t="s">
        <v>76</v>
      </c>
      <c r="AY313" s="268" t="s">
        <v>152</v>
      </c>
    </row>
    <row r="314" s="13" customFormat="1">
      <c r="A314" s="13"/>
      <c r="B314" s="258"/>
      <c r="C314" s="259"/>
      <c r="D314" s="260" t="s">
        <v>161</v>
      </c>
      <c r="E314" s="261" t="s">
        <v>1</v>
      </c>
      <c r="F314" s="262" t="s">
        <v>637</v>
      </c>
      <c r="G314" s="259"/>
      <c r="H314" s="261" t="s">
        <v>1</v>
      </c>
      <c r="I314" s="263"/>
      <c r="J314" s="259"/>
      <c r="K314" s="259"/>
      <c r="L314" s="264"/>
      <c r="M314" s="265"/>
      <c r="N314" s="266"/>
      <c r="O314" s="266"/>
      <c r="P314" s="266"/>
      <c r="Q314" s="266"/>
      <c r="R314" s="266"/>
      <c r="S314" s="266"/>
      <c r="T314" s="26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8" t="s">
        <v>161</v>
      </c>
      <c r="AU314" s="268" t="s">
        <v>85</v>
      </c>
      <c r="AV314" s="13" t="s">
        <v>83</v>
      </c>
      <c r="AW314" s="13" t="s">
        <v>32</v>
      </c>
      <c r="AX314" s="13" t="s">
        <v>76</v>
      </c>
      <c r="AY314" s="268" t="s">
        <v>152</v>
      </c>
    </row>
    <row r="315" s="13" customFormat="1">
      <c r="A315" s="13"/>
      <c r="B315" s="258"/>
      <c r="C315" s="259"/>
      <c r="D315" s="260" t="s">
        <v>161</v>
      </c>
      <c r="E315" s="261" t="s">
        <v>1</v>
      </c>
      <c r="F315" s="262" t="s">
        <v>638</v>
      </c>
      <c r="G315" s="259"/>
      <c r="H315" s="261" t="s">
        <v>1</v>
      </c>
      <c r="I315" s="263"/>
      <c r="J315" s="259"/>
      <c r="K315" s="259"/>
      <c r="L315" s="264"/>
      <c r="M315" s="265"/>
      <c r="N315" s="266"/>
      <c r="O315" s="266"/>
      <c r="P315" s="266"/>
      <c r="Q315" s="266"/>
      <c r="R315" s="266"/>
      <c r="S315" s="266"/>
      <c r="T315" s="26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8" t="s">
        <v>161</v>
      </c>
      <c r="AU315" s="268" t="s">
        <v>85</v>
      </c>
      <c r="AV315" s="13" t="s">
        <v>83</v>
      </c>
      <c r="AW315" s="13" t="s">
        <v>32</v>
      </c>
      <c r="AX315" s="13" t="s">
        <v>76</v>
      </c>
      <c r="AY315" s="268" t="s">
        <v>152</v>
      </c>
    </row>
    <row r="316" s="14" customFormat="1">
      <c r="A316" s="14"/>
      <c r="B316" s="269"/>
      <c r="C316" s="270"/>
      <c r="D316" s="260" t="s">
        <v>161</v>
      </c>
      <c r="E316" s="271" t="s">
        <v>1</v>
      </c>
      <c r="F316" s="272" t="s">
        <v>639</v>
      </c>
      <c r="G316" s="270"/>
      <c r="H316" s="273">
        <v>27.263999999999999</v>
      </c>
      <c r="I316" s="274"/>
      <c r="J316" s="270"/>
      <c r="K316" s="270"/>
      <c r="L316" s="275"/>
      <c r="M316" s="276"/>
      <c r="N316" s="277"/>
      <c r="O316" s="277"/>
      <c r="P316" s="277"/>
      <c r="Q316" s="277"/>
      <c r="R316" s="277"/>
      <c r="S316" s="277"/>
      <c r="T316" s="27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9" t="s">
        <v>161</v>
      </c>
      <c r="AU316" s="279" t="s">
        <v>85</v>
      </c>
      <c r="AV316" s="14" t="s">
        <v>85</v>
      </c>
      <c r="AW316" s="14" t="s">
        <v>32</v>
      </c>
      <c r="AX316" s="14" t="s">
        <v>76</v>
      </c>
      <c r="AY316" s="279" t="s">
        <v>152</v>
      </c>
    </row>
    <row r="317" s="15" customFormat="1">
      <c r="A317" s="15"/>
      <c r="B317" s="280"/>
      <c r="C317" s="281"/>
      <c r="D317" s="260" t="s">
        <v>161</v>
      </c>
      <c r="E317" s="282" t="s">
        <v>1</v>
      </c>
      <c r="F317" s="283" t="s">
        <v>165</v>
      </c>
      <c r="G317" s="281"/>
      <c r="H317" s="284">
        <v>27.263999999999999</v>
      </c>
      <c r="I317" s="285"/>
      <c r="J317" s="281"/>
      <c r="K317" s="281"/>
      <c r="L317" s="286"/>
      <c r="M317" s="287"/>
      <c r="N317" s="288"/>
      <c r="O317" s="288"/>
      <c r="P317" s="288"/>
      <c r="Q317" s="288"/>
      <c r="R317" s="288"/>
      <c r="S317" s="288"/>
      <c r="T317" s="289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90" t="s">
        <v>161</v>
      </c>
      <c r="AU317" s="290" t="s">
        <v>85</v>
      </c>
      <c r="AV317" s="15" t="s">
        <v>159</v>
      </c>
      <c r="AW317" s="15" t="s">
        <v>32</v>
      </c>
      <c r="AX317" s="15" t="s">
        <v>83</v>
      </c>
      <c r="AY317" s="290" t="s">
        <v>152</v>
      </c>
    </row>
    <row r="318" s="2" customFormat="1" ht="16.5" customHeight="1">
      <c r="A318" s="38"/>
      <c r="B318" s="39"/>
      <c r="C318" s="244" t="s">
        <v>640</v>
      </c>
      <c r="D318" s="244" t="s">
        <v>155</v>
      </c>
      <c r="E318" s="245" t="s">
        <v>641</v>
      </c>
      <c r="F318" s="246" t="s">
        <v>642</v>
      </c>
      <c r="G318" s="247" t="s">
        <v>158</v>
      </c>
      <c r="H318" s="248">
        <v>35.033999999999999</v>
      </c>
      <c r="I318" s="249"/>
      <c r="J318" s="250">
        <f>ROUND(I318*H318,2)</f>
        <v>0</v>
      </c>
      <c r="K318" s="251"/>
      <c r="L318" s="44"/>
      <c r="M318" s="252" t="s">
        <v>1</v>
      </c>
      <c r="N318" s="253" t="s">
        <v>41</v>
      </c>
      <c r="O318" s="91"/>
      <c r="P318" s="254">
        <f>O318*H318</f>
        <v>0</v>
      </c>
      <c r="Q318" s="254">
        <v>0.00010000000000000001</v>
      </c>
      <c r="R318" s="254">
        <f>Q318*H318</f>
        <v>0.0035034000000000003</v>
      </c>
      <c r="S318" s="254">
        <v>0</v>
      </c>
      <c r="T318" s="255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56" t="s">
        <v>249</v>
      </c>
      <c r="AT318" s="256" t="s">
        <v>155</v>
      </c>
      <c r="AU318" s="256" t="s">
        <v>85</v>
      </c>
      <c r="AY318" s="17" t="s">
        <v>152</v>
      </c>
      <c r="BE318" s="257">
        <f>IF(N318="základní",J318,0)</f>
        <v>0</v>
      </c>
      <c r="BF318" s="257">
        <f>IF(N318="snížená",J318,0)</f>
        <v>0</v>
      </c>
      <c r="BG318" s="257">
        <f>IF(N318="zákl. přenesená",J318,0)</f>
        <v>0</v>
      </c>
      <c r="BH318" s="257">
        <f>IF(N318="sníž. přenesená",J318,0)</f>
        <v>0</v>
      </c>
      <c r="BI318" s="257">
        <f>IF(N318="nulová",J318,0)</f>
        <v>0</v>
      </c>
      <c r="BJ318" s="17" t="s">
        <v>83</v>
      </c>
      <c r="BK318" s="257">
        <f>ROUND(I318*H318,2)</f>
        <v>0</v>
      </c>
      <c r="BL318" s="17" t="s">
        <v>249</v>
      </c>
      <c r="BM318" s="256" t="s">
        <v>643</v>
      </c>
    </row>
    <row r="319" s="14" customFormat="1">
      <c r="A319" s="14"/>
      <c r="B319" s="269"/>
      <c r="C319" s="270"/>
      <c r="D319" s="260" t="s">
        <v>161</v>
      </c>
      <c r="E319" s="271" t="s">
        <v>1</v>
      </c>
      <c r="F319" s="272" t="s">
        <v>644</v>
      </c>
      <c r="G319" s="270"/>
      <c r="H319" s="273">
        <v>35.033999999999999</v>
      </c>
      <c r="I319" s="274"/>
      <c r="J319" s="270"/>
      <c r="K319" s="270"/>
      <c r="L319" s="275"/>
      <c r="M319" s="276"/>
      <c r="N319" s="277"/>
      <c r="O319" s="277"/>
      <c r="P319" s="277"/>
      <c r="Q319" s="277"/>
      <c r="R319" s="277"/>
      <c r="S319" s="277"/>
      <c r="T319" s="27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9" t="s">
        <v>161</v>
      </c>
      <c r="AU319" s="279" t="s">
        <v>85</v>
      </c>
      <c r="AV319" s="14" t="s">
        <v>85</v>
      </c>
      <c r="AW319" s="14" t="s">
        <v>32</v>
      </c>
      <c r="AX319" s="14" t="s">
        <v>76</v>
      </c>
      <c r="AY319" s="279" t="s">
        <v>152</v>
      </c>
    </row>
    <row r="320" s="15" customFormat="1">
      <c r="A320" s="15"/>
      <c r="B320" s="280"/>
      <c r="C320" s="281"/>
      <c r="D320" s="260" t="s">
        <v>161</v>
      </c>
      <c r="E320" s="282" t="s">
        <v>1</v>
      </c>
      <c r="F320" s="283" t="s">
        <v>165</v>
      </c>
      <c r="G320" s="281"/>
      <c r="H320" s="284">
        <v>35.033999999999999</v>
      </c>
      <c r="I320" s="285"/>
      <c r="J320" s="281"/>
      <c r="K320" s="281"/>
      <c r="L320" s="286"/>
      <c r="M320" s="287"/>
      <c r="N320" s="288"/>
      <c r="O320" s="288"/>
      <c r="P320" s="288"/>
      <c r="Q320" s="288"/>
      <c r="R320" s="288"/>
      <c r="S320" s="288"/>
      <c r="T320" s="28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90" t="s">
        <v>161</v>
      </c>
      <c r="AU320" s="290" t="s">
        <v>85</v>
      </c>
      <c r="AV320" s="15" t="s">
        <v>159</v>
      </c>
      <c r="AW320" s="15" t="s">
        <v>32</v>
      </c>
      <c r="AX320" s="15" t="s">
        <v>83</v>
      </c>
      <c r="AY320" s="290" t="s">
        <v>152</v>
      </c>
    </row>
    <row r="321" s="2" customFormat="1" ht="21.75" customHeight="1">
      <c r="A321" s="38"/>
      <c r="B321" s="39"/>
      <c r="C321" s="244" t="s">
        <v>645</v>
      </c>
      <c r="D321" s="244" t="s">
        <v>155</v>
      </c>
      <c r="E321" s="245" t="s">
        <v>646</v>
      </c>
      <c r="F321" s="246" t="s">
        <v>647</v>
      </c>
      <c r="G321" s="247" t="s">
        <v>570</v>
      </c>
      <c r="H321" s="307"/>
      <c r="I321" s="249"/>
      <c r="J321" s="250">
        <f>ROUND(I321*H321,2)</f>
        <v>0</v>
      </c>
      <c r="K321" s="251"/>
      <c r="L321" s="44"/>
      <c r="M321" s="252" t="s">
        <v>1</v>
      </c>
      <c r="N321" s="253" t="s">
        <v>41</v>
      </c>
      <c r="O321" s="91"/>
      <c r="P321" s="254">
        <f>O321*H321</f>
        <v>0</v>
      </c>
      <c r="Q321" s="254">
        <v>0</v>
      </c>
      <c r="R321" s="254">
        <f>Q321*H321</f>
        <v>0</v>
      </c>
      <c r="S321" s="254">
        <v>0</v>
      </c>
      <c r="T321" s="255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56" t="s">
        <v>249</v>
      </c>
      <c r="AT321" s="256" t="s">
        <v>155</v>
      </c>
      <c r="AU321" s="256" t="s">
        <v>85</v>
      </c>
      <c r="AY321" s="17" t="s">
        <v>152</v>
      </c>
      <c r="BE321" s="257">
        <f>IF(N321="základní",J321,0)</f>
        <v>0</v>
      </c>
      <c r="BF321" s="257">
        <f>IF(N321="snížená",J321,0)</f>
        <v>0</v>
      </c>
      <c r="BG321" s="257">
        <f>IF(N321="zákl. přenesená",J321,0)</f>
        <v>0</v>
      </c>
      <c r="BH321" s="257">
        <f>IF(N321="sníž. přenesená",J321,0)</f>
        <v>0</v>
      </c>
      <c r="BI321" s="257">
        <f>IF(N321="nulová",J321,0)</f>
        <v>0</v>
      </c>
      <c r="BJ321" s="17" t="s">
        <v>83</v>
      </c>
      <c r="BK321" s="257">
        <f>ROUND(I321*H321,2)</f>
        <v>0</v>
      </c>
      <c r="BL321" s="17" t="s">
        <v>249</v>
      </c>
      <c r="BM321" s="256" t="s">
        <v>648</v>
      </c>
    </row>
    <row r="322" s="12" customFormat="1" ht="22.8" customHeight="1">
      <c r="A322" s="12"/>
      <c r="B322" s="228"/>
      <c r="C322" s="229"/>
      <c r="D322" s="230" t="s">
        <v>75</v>
      </c>
      <c r="E322" s="242" t="s">
        <v>323</v>
      </c>
      <c r="F322" s="242" t="s">
        <v>324</v>
      </c>
      <c r="G322" s="229"/>
      <c r="H322" s="229"/>
      <c r="I322" s="232"/>
      <c r="J322" s="243">
        <f>BK322</f>
        <v>0</v>
      </c>
      <c r="K322" s="229"/>
      <c r="L322" s="234"/>
      <c r="M322" s="235"/>
      <c r="N322" s="236"/>
      <c r="O322" s="236"/>
      <c r="P322" s="237">
        <f>SUM(P323:P384)</f>
        <v>0</v>
      </c>
      <c r="Q322" s="236"/>
      <c r="R322" s="237">
        <f>SUM(R323:R384)</f>
        <v>0.24573</v>
      </c>
      <c r="S322" s="236"/>
      <c r="T322" s="238">
        <f>SUM(T323:T384)</f>
        <v>0.0035000000000000001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39" t="s">
        <v>85</v>
      </c>
      <c r="AT322" s="240" t="s">
        <v>75</v>
      </c>
      <c r="AU322" s="240" t="s">
        <v>83</v>
      </c>
      <c r="AY322" s="239" t="s">
        <v>152</v>
      </c>
      <c r="BK322" s="241">
        <f>SUM(BK323:BK384)</f>
        <v>0</v>
      </c>
    </row>
    <row r="323" s="2" customFormat="1" ht="21.75" customHeight="1">
      <c r="A323" s="38"/>
      <c r="B323" s="39"/>
      <c r="C323" s="244" t="s">
        <v>649</v>
      </c>
      <c r="D323" s="244" t="s">
        <v>155</v>
      </c>
      <c r="E323" s="245" t="s">
        <v>650</v>
      </c>
      <c r="F323" s="246" t="s">
        <v>651</v>
      </c>
      <c r="G323" s="247" t="s">
        <v>256</v>
      </c>
      <c r="H323" s="248">
        <v>1</v>
      </c>
      <c r="I323" s="249"/>
      <c r="J323" s="250">
        <f>ROUND(I323*H323,2)</f>
        <v>0</v>
      </c>
      <c r="K323" s="251"/>
      <c r="L323" s="44"/>
      <c r="M323" s="252" t="s">
        <v>1</v>
      </c>
      <c r="N323" s="253" t="s">
        <v>41</v>
      </c>
      <c r="O323" s="91"/>
      <c r="P323" s="254">
        <f>O323*H323</f>
        <v>0</v>
      </c>
      <c r="Q323" s="254">
        <v>0</v>
      </c>
      <c r="R323" s="254">
        <f>Q323*H323</f>
        <v>0</v>
      </c>
      <c r="S323" s="254">
        <v>0</v>
      </c>
      <c r="T323" s="255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56" t="s">
        <v>249</v>
      </c>
      <c r="AT323" s="256" t="s">
        <v>155</v>
      </c>
      <c r="AU323" s="256" t="s">
        <v>85</v>
      </c>
      <c r="AY323" s="17" t="s">
        <v>152</v>
      </c>
      <c r="BE323" s="257">
        <f>IF(N323="základní",J323,0)</f>
        <v>0</v>
      </c>
      <c r="BF323" s="257">
        <f>IF(N323="snížená",J323,0)</f>
        <v>0</v>
      </c>
      <c r="BG323" s="257">
        <f>IF(N323="zákl. přenesená",J323,0)</f>
        <v>0</v>
      </c>
      <c r="BH323" s="257">
        <f>IF(N323="sníž. přenesená",J323,0)</f>
        <v>0</v>
      </c>
      <c r="BI323" s="257">
        <f>IF(N323="nulová",J323,0)</f>
        <v>0</v>
      </c>
      <c r="BJ323" s="17" t="s">
        <v>83</v>
      </c>
      <c r="BK323" s="257">
        <f>ROUND(I323*H323,2)</f>
        <v>0</v>
      </c>
      <c r="BL323" s="17" t="s">
        <v>249</v>
      </c>
      <c r="BM323" s="256" t="s">
        <v>652</v>
      </c>
    </row>
    <row r="324" s="13" customFormat="1">
      <c r="A324" s="13"/>
      <c r="B324" s="258"/>
      <c r="C324" s="259"/>
      <c r="D324" s="260" t="s">
        <v>161</v>
      </c>
      <c r="E324" s="261" t="s">
        <v>1</v>
      </c>
      <c r="F324" s="262" t="s">
        <v>491</v>
      </c>
      <c r="G324" s="259"/>
      <c r="H324" s="261" t="s">
        <v>1</v>
      </c>
      <c r="I324" s="263"/>
      <c r="J324" s="259"/>
      <c r="K324" s="259"/>
      <c r="L324" s="264"/>
      <c r="M324" s="265"/>
      <c r="N324" s="266"/>
      <c r="O324" s="266"/>
      <c r="P324" s="266"/>
      <c r="Q324" s="266"/>
      <c r="R324" s="266"/>
      <c r="S324" s="266"/>
      <c r="T324" s="26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8" t="s">
        <v>161</v>
      </c>
      <c r="AU324" s="268" t="s">
        <v>85</v>
      </c>
      <c r="AV324" s="13" t="s">
        <v>83</v>
      </c>
      <c r="AW324" s="13" t="s">
        <v>32</v>
      </c>
      <c r="AX324" s="13" t="s">
        <v>76</v>
      </c>
      <c r="AY324" s="268" t="s">
        <v>152</v>
      </c>
    </row>
    <row r="325" s="14" customFormat="1">
      <c r="A325" s="14"/>
      <c r="B325" s="269"/>
      <c r="C325" s="270"/>
      <c r="D325" s="260" t="s">
        <v>161</v>
      </c>
      <c r="E325" s="271" t="s">
        <v>1</v>
      </c>
      <c r="F325" s="272" t="s">
        <v>653</v>
      </c>
      <c r="G325" s="270"/>
      <c r="H325" s="273">
        <v>1</v>
      </c>
      <c r="I325" s="274"/>
      <c r="J325" s="270"/>
      <c r="K325" s="270"/>
      <c r="L325" s="275"/>
      <c r="M325" s="276"/>
      <c r="N325" s="277"/>
      <c r="O325" s="277"/>
      <c r="P325" s="277"/>
      <c r="Q325" s="277"/>
      <c r="R325" s="277"/>
      <c r="S325" s="277"/>
      <c r="T325" s="27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9" t="s">
        <v>161</v>
      </c>
      <c r="AU325" s="279" t="s">
        <v>85</v>
      </c>
      <c r="AV325" s="14" t="s">
        <v>85</v>
      </c>
      <c r="AW325" s="14" t="s">
        <v>32</v>
      </c>
      <c r="AX325" s="14" t="s">
        <v>76</v>
      </c>
      <c r="AY325" s="279" t="s">
        <v>152</v>
      </c>
    </row>
    <row r="326" s="15" customFormat="1">
      <c r="A326" s="15"/>
      <c r="B326" s="280"/>
      <c r="C326" s="281"/>
      <c r="D326" s="260" t="s">
        <v>161</v>
      </c>
      <c r="E326" s="282" t="s">
        <v>1</v>
      </c>
      <c r="F326" s="283" t="s">
        <v>165</v>
      </c>
      <c r="G326" s="281"/>
      <c r="H326" s="284">
        <v>1</v>
      </c>
      <c r="I326" s="285"/>
      <c r="J326" s="281"/>
      <c r="K326" s="281"/>
      <c r="L326" s="286"/>
      <c r="M326" s="287"/>
      <c r="N326" s="288"/>
      <c r="O326" s="288"/>
      <c r="P326" s="288"/>
      <c r="Q326" s="288"/>
      <c r="R326" s="288"/>
      <c r="S326" s="288"/>
      <c r="T326" s="28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90" t="s">
        <v>161</v>
      </c>
      <c r="AU326" s="290" t="s">
        <v>85</v>
      </c>
      <c r="AV326" s="15" t="s">
        <v>159</v>
      </c>
      <c r="AW326" s="15" t="s">
        <v>32</v>
      </c>
      <c r="AX326" s="15" t="s">
        <v>83</v>
      </c>
      <c r="AY326" s="290" t="s">
        <v>152</v>
      </c>
    </row>
    <row r="327" s="2" customFormat="1" ht="44.25" customHeight="1">
      <c r="A327" s="38"/>
      <c r="B327" s="39"/>
      <c r="C327" s="296" t="s">
        <v>654</v>
      </c>
      <c r="D327" s="296" t="s">
        <v>492</v>
      </c>
      <c r="E327" s="297" t="s">
        <v>655</v>
      </c>
      <c r="F327" s="298" t="s">
        <v>656</v>
      </c>
      <c r="G327" s="299" t="s">
        <v>256</v>
      </c>
      <c r="H327" s="300">
        <v>1</v>
      </c>
      <c r="I327" s="301"/>
      <c r="J327" s="302">
        <f>ROUND(I327*H327,2)</f>
        <v>0</v>
      </c>
      <c r="K327" s="303"/>
      <c r="L327" s="304"/>
      <c r="M327" s="305" t="s">
        <v>1</v>
      </c>
      <c r="N327" s="306" t="s">
        <v>41</v>
      </c>
      <c r="O327" s="91"/>
      <c r="P327" s="254">
        <f>O327*H327</f>
        <v>0</v>
      </c>
      <c r="Q327" s="254">
        <v>0.019</v>
      </c>
      <c r="R327" s="254">
        <f>Q327*H327</f>
        <v>0.019</v>
      </c>
      <c r="S327" s="254">
        <v>0</v>
      </c>
      <c r="T327" s="255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56" t="s">
        <v>345</v>
      </c>
      <c r="AT327" s="256" t="s">
        <v>492</v>
      </c>
      <c r="AU327" s="256" t="s">
        <v>85</v>
      </c>
      <c r="AY327" s="17" t="s">
        <v>152</v>
      </c>
      <c r="BE327" s="257">
        <f>IF(N327="základní",J327,0)</f>
        <v>0</v>
      </c>
      <c r="BF327" s="257">
        <f>IF(N327="snížená",J327,0)</f>
        <v>0</v>
      </c>
      <c r="BG327" s="257">
        <f>IF(N327="zákl. přenesená",J327,0)</f>
        <v>0</v>
      </c>
      <c r="BH327" s="257">
        <f>IF(N327="sníž. přenesená",J327,0)</f>
        <v>0</v>
      </c>
      <c r="BI327" s="257">
        <f>IF(N327="nulová",J327,0)</f>
        <v>0</v>
      </c>
      <c r="BJ327" s="17" t="s">
        <v>83</v>
      </c>
      <c r="BK327" s="257">
        <f>ROUND(I327*H327,2)</f>
        <v>0</v>
      </c>
      <c r="BL327" s="17" t="s">
        <v>249</v>
      </c>
      <c r="BM327" s="256" t="s">
        <v>657</v>
      </c>
    </row>
    <row r="328" s="2" customFormat="1" ht="21.75" customHeight="1">
      <c r="A328" s="38"/>
      <c r="B328" s="39"/>
      <c r="C328" s="244" t="s">
        <v>658</v>
      </c>
      <c r="D328" s="244" t="s">
        <v>155</v>
      </c>
      <c r="E328" s="245" t="s">
        <v>659</v>
      </c>
      <c r="F328" s="246" t="s">
        <v>660</v>
      </c>
      <c r="G328" s="247" t="s">
        <v>256</v>
      </c>
      <c r="H328" s="248">
        <v>3</v>
      </c>
      <c r="I328" s="249"/>
      <c r="J328" s="250">
        <f>ROUND(I328*H328,2)</f>
        <v>0</v>
      </c>
      <c r="K328" s="251"/>
      <c r="L328" s="44"/>
      <c r="M328" s="252" t="s">
        <v>1</v>
      </c>
      <c r="N328" s="253" t="s">
        <v>41</v>
      </c>
      <c r="O328" s="91"/>
      <c r="P328" s="254">
        <f>O328*H328</f>
        <v>0</v>
      </c>
      <c r="Q328" s="254">
        <v>0</v>
      </c>
      <c r="R328" s="254">
        <f>Q328*H328</f>
        <v>0</v>
      </c>
      <c r="S328" s="254">
        <v>0</v>
      </c>
      <c r="T328" s="255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56" t="s">
        <v>249</v>
      </c>
      <c r="AT328" s="256" t="s">
        <v>155</v>
      </c>
      <c r="AU328" s="256" t="s">
        <v>85</v>
      </c>
      <c r="AY328" s="17" t="s">
        <v>152</v>
      </c>
      <c r="BE328" s="257">
        <f>IF(N328="základní",J328,0)</f>
        <v>0</v>
      </c>
      <c r="BF328" s="257">
        <f>IF(N328="snížená",J328,0)</f>
        <v>0</v>
      </c>
      <c r="BG328" s="257">
        <f>IF(N328="zákl. přenesená",J328,0)</f>
        <v>0</v>
      </c>
      <c r="BH328" s="257">
        <f>IF(N328="sníž. přenesená",J328,0)</f>
        <v>0</v>
      </c>
      <c r="BI328" s="257">
        <f>IF(N328="nulová",J328,0)</f>
        <v>0</v>
      </c>
      <c r="BJ328" s="17" t="s">
        <v>83</v>
      </c>
      <c r="BK328" s="257">
        <f>ROUND(I328*H328,2)</f>
        <v>0</v>
      </c>
      <c r="BL328" s="17" t="s">
        <v>249</v>
      </c>
      <c r="BM328" s="256" t="s">
        <v>661</v>
      </c>
    </row>
    <row r="329" s="13" customFormat="1">
      <c r="A329" s="13"/>
      <c r="B329" s="258"/>
      <c r="C329" s="259"/>
      <c r="D329" s="260" t="s">
        <v>161</v>
      </c>
      <c r="E329" s="261" t="s">
        <v>1</v>
      </c>
      <c r="F329" s="262" t="s">
        <v>491</v>
      </c>
      <c r="G329" s="259"/>
      <c r="H329" s="261" t="s">
        <v>1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8" t="s">
        <v>161</v>
      </c>
      <c r="AU329" s="268" t="s">
        <v>85</v>
      </c>
      <c r="AV329" s="13" t="s">
        <v>83</v>
      </c>
      <c r="AW329" s="13" t="s">
        <v>32</v>
      </c>
      <c r="AX329" s="13" t="s">
        <v>76</v>
      </c>
      <c r="AY329" s="268" t="s">
        <v>152</v>
      </c>
    </row>
    <row r="330" s="14" customFormat="1">
      <c r="A330" s="14"/>
      <c r="B330" s="269"/>
      <c r="C330" s="270"/>
      <c r="D330" s="260" t="s">
        <v>161</v>
      </c>
      <c r="E330" s="271" t="s">
        <v>1</v>
      </c>
      <c r="F330" s="272" t="s">
        <v>662</v>
      </c>
      <c r="G330" s="270"/>
      <c r="H330" s="273">
        <v>1</v>
      </c>
      <c r="I330" s="274"/>
      <c r="J330" s="270"/>
      <c r="K330" s="270"/>
      <c r="L330" s="275"/>
      <c r="M330" s="276"/>
      <c r="N330" s="277"/>
      <c r="O330" s="277"/>
      <c r="P330" s="277"/>
      <c r="Q330" s="277"/>
      <c r="R330" s="277"/>
      <c r="S330" s="277"/>
      <c r="T330" s="27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9" t="s">
        <v>161</v>
      </c>
      <c r="AU330" s="279" t="s">
        <v>85</v>
      </c>
      <c r="AV330" s="14" t="s">
        <v>85</v>
      </c>
      <c r="AW330" s="14" t="s">
        <v>32</v>
      </c>
      <c r="AX330" s="14" t="s">
        <v>76</v>
      </c>
      <c r="AY330" s="279" t="s">
        <v>152</v>
      </c>
    </row>
    <row r="331" s="14" customFormat="1">
      <c r="A331" s="14"/>
      <c r="B331" s="269"/>
      <c r="C331" s="270"/>
      <c r="D331" s="260" t="s">
        <v>161</v>
      </c>
      <c r="E331" s="271" t="s">
        <v>1</v>
      </c>
      <c r="F331" s="272" t="s">
        <v>663</v>
      </c>
      <c r="G331" s="270"/>
      <c r="H331" s="273">
        <v>1</v>
      </c>
      <c r="I331" s="274"/>
      <c r="J331" s="270"/>
      <c r="K331" s="270"/>
      <c r="L331" s="275"/>
      <c r="M331" s="276"/>
      <c r="N331" s="277"/>
      <c r="O331" s="277"/>
      <c r="P331" s="277"/>
      <c r="Q331" s="277"/>
      <c r="R331" s="277"/>
      <c r="S331" s="277"/>
      <c r="T331" s="27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9" t="s">
        <v>161</v>
      </c>
      <c r="AU331" s="279" t="s">
        <v>85</v>
      </c>
      <c r="AV331" s="14" t="s">
        <v>85</v>
      </c>
      <c r="AW331" s="14" t="s">
        <v>32</v>
      </c>
      <c r="AX331" s="14" t="s">
        <v>76</v>
      </c>
      <c r="AY331" s="279" t="s">
        <v>152</v>
      </c>
    </row>
    <row r="332" s="14" customFormat="1">
      <c r="A332" s="14"/>
      <c r="B332" s="269"/>
      <c r="C332" s="270"/>
      <c r="D332" s="260" t="s">
        <v>161</v>
      </c>
      <c r="E332" s="271" t="s">
        <v>1</v>
      </c>
      <c r="F332" s="272" t="s">
        <v>664</v>
      </c>
      <c r="G332" s="270"/>
      <c r="H332" s="273">
        <v>1</v>
      </c>
      <c r="I332" s="274"/>
      <c r="J332" s="270"/>
      <c r="K332" s="270"/>
      <c r="L332" s="275"/>
      <c r="M332" s="276"/>
      <c r="N332" s="277"/>
      <c r="O332" s="277"/>
      <c r="P332" s="277"/>
      <c r="Q332" s="277"/>
      <c r="R332" s="277"/>
      <c r="S332" s="277"/>
      <c r="T332" s="27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9" t="s">
        <v>161</v>
      </c>
      <c r="AU332" s="279" t="s">
        <v>85</v>
      </c>
      <c r="AV332" s="14" t="s">
        <v>85</v>
      </c>
      <c r="AW332" s="14" t="s">
        <v>32</v>
      </c>
      <c r="AX332" s="14" t="s">
        <v>76</v>
      </c>
      <c r="AY332" s="279" t="s">
        <v>152</v>
      </c>
    </row>
    <row r="333" s="15" customFormat="1">
      <c r="A333" s="15"/>
      <c r="B333" s="280"/>
      <c r="C333" s="281"/>
      <c r="D333" s="260" t="s">
        <v>161</v>
      </c>
      <c r="E333" s="282" t="s">
        <v>1</v>
      </c>
      <c r="F333" s="283" t="s">
        <v>165</v>
      </c>
      <c r="G333" s="281"/>
      <c r="H333" s="284">
        <v>3</v>
      </c>
      <c r="I333" s="285"/>
      <c r="J333" s="281"/>
      <c r="K333" s="281"/>
      <c r="L333" s="286"/>
      <c r="M333" s="287"/>
      <c r="N333" s="288"/>
      <c r="O333" s="288"/>
      <c r="P333" s="288"/>
      <c r="Q333" s="288"/>
      <c r="R333" s="288"/>
      <c r="S333" s="288"/>
      <c r="T333" s="289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90" t="s">
        <v>161</v>
      </c>
      <c r="AU333" s="290" t="s">
        <v>85</v>
      </c>
      <c r="AV333" s="15" t="s">
        <v>159</v>
      </c>
      <c r="AW333" s="15" t="s">
        <v>32</v>
      </c>
      <c r="AX333" s="15" t="s">
        <v>83</v>
      </c>
      <c r="AY333" s="290" t="s">
        <v>152</v>
      </c>
    </row>
    <row r="334" s="2" customFormat="1" ht="33" customHeight="1">
      <c r="A334" s="38"/>
      <c r="B334" s="39"/>
      <c r="C334" s="296" t="s">
        <v>665</v>
      </c>
      <c r="D334" s="296" t="s">
        <v>492</v>
      </c>
      <c r="E334" s="297" t="s">
        <v>666</v>
      </c>
      <c r="F334" s="298" t="s">
        <v>667</v>
      </c>
      <c r="G334" s="299" t="s">
        <v>256</v>
      </c>
      <c r="H334" s="300">
        <v>1</v>
      </c>
      <c r="I334" s="301"/>
      <c r="J334" s="302">
        <f>ROUND(I334*H334,2)</f>
        <v>0</v>
      </c>
      <c r="K334" s="303"/>
      <c r="L334" s="304"/>
      <c r="M334" s="305" t="s">
        <v>1</v>
      </c>
      <c r="N334" s="306" t="s">
        <v>41</v>
      </c>
      <c r="O334" s="91"/>
      <c r="P334" s="254">
        <f>O334*H334</f>
        <v>0</v>
      </c>
      <c r="Q334" s="254">
        <v>0.0155</v>
      </c>
      <c r="R334" s="254">
        <f>Q334*H334</f>
        <v>0.0155</v>
      </c>
      <c r="S334" s="254">
        <v>0</v>
      </c>
      <c r="T334" s="255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56" t="s">
        <v>345</v>
      </c>
      <c r="AT334" s="256" t="s">
        <v>492</v>
      </c>
      <c r="AU334" s="256" t="s">
        <v>85</v>
      </c>
      <c r="AY334" s="17" t="s">
        <v>152</v>
      </c>
      <c r="BE334" s="257">
        <f>IF(N334="základní",J334,0)</f>
        <v>0</v>
      </c>
      <c r="BF334" s="257">
        <f>IF(N334="snížená",J334,0)</f>
        <v>0</v>
      </c>
      <c r="BG334" s="257">
        <f>IF(N334="zákl. přenesená",J334,0)</f>
        <v>0</v>
      </c>
      <c r="BH334" s="257">
        <f>IF(N334="sníž. přenesená",J334,0)</f>
        <v>0</v>
      </c>
      <c r="BI334" s="257">
        <f>IF(N334="nulová",J334,0)</f>
        <v>0</v>
      </c>
      <c r="BJ334" s="17" t="s">
        <v>83</v>
      </c>
      <c r="BK334" s="257">
        <f>ROUND(I334*H334,2)</f>
        <v>0</v>
      </c>
      <c r="BL334" s="17" t="s">
        <v>249</v>
      </c>
      <c r="BM334" s="256" t="s">
        <v>668</v>
      </c>
    </row>
    <row r="335" s="2" customFormat="1" ht="21.75" customHeight="1">
      <c r="A335" s="38"/>
      <c r="B335" s="39"/>
      <c r="C335" s="296" t="s">
        <v>669</v>
      </c>
      <c r="D335" s="296" t="s">
        <v>492</v>
      </c>
      <c r="E335" s="297" t="s">
        <v>670</v>
      </c>
      <c r="F335" s="298" t="s">
        <v>671</v>
      </c>
      <c r="G335" s="299" t="s">
        <v>256</v>
      </c>
      <c r="H335" s="300">
        <v>1</v>
      </c>
      <c r="I335" s="301"/>
      <c r="J335" s="302">
        <f>ROUND(I335*H335,2)</f>
        <v>0</v>
      </c>
      <c r="K335" s="303"/>
      <c r="L335" s="304"/>
      <c r="M335" s="305" t="s">
        <v>1</v>
      </c>
      <c r="N335" s="306" t="s">
        <v>41</v>
      </c>
      <c r="O335" s="91"/>
      <c r="P335" s="254">
        <f>O335*H335</f>
        <v>0</v>
      </c>
      <c r="Q335" s="254">
        <v>0.0155</v>
      </c>
      <c r="R335" s="254">
        <f>Q335*H335</f>
        <v>0.0155</v>
      </c>
      <c r="S335" s="254">
        <v>0</v>
      </c>
      <c r="T335" s="255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56" t="s">
        <v>345</v>
      </c>
      <c r="AT335" s="256" t="s">
        <v>492</v>
      </c>
      <c r="AU335" s="256" t="s">
        <v>85</v>
      </c>
      <c r="AY335" s="17" t="s">
        <v>152</v>
      </c>
      <c r="BE335" s="257">
        <f>IF(N335="základní",J335,0)</f>
        <v>0</v>
      </c>
      <c r="BF335" s="257">
        <f>IF(N335="snížená",J335,0)</f>
        <v>0</v>
      </c>
      <c r="BG335" s="257">
        <f>IF(N335="zákl. přenesená",J335,0)</f>
        <v>0</v>
      </c>
      <c r="BH335" s="257">
        <f>IF(N335="sníž. přenesená",J335,0)</f>
        <v>0</v>
      </c>
      <c r="BI335" s="257">
        <f>IF(N335="nulová",J335,0)</f>
        <v>0</v>
      </c>
      <c r="BJ335" s="17" t="s">
        <v>83</v>
      </c>
      <c r="BK335" s="257">
        <f>ROUND(I335*H335,2)</f>
        <v>0</v>
      </c>
      <c r="BL335" s="17" t="s">
        <v>249</v>
      </c>
      <c r="BM335" s="256" t="s">
        <v>672</v>
      </c>
    </row>
    <row r="336" s="2" customFormat="1" ht="21.75" customHeight="1">
      <c r="A336" s="38"/>
      <c r="B336" s="39"/>
      <c r="C336" s="296" t="s">
        <v>673</v>
      </c>
      <c r="D336" s="296" t="s">
        <v>492</v>
      </c>
      <c r="E336" s="297" t="s">
        <v>674</v>
      </c>
      <c r="F336" s="298" t="s">
        <v>675</v>
      </c>
      <c r="G336" s="299" t="s">
        <v>256</v>
      </c>
      <c r="H336" s="300">
        <v>1</v>
      </c>
      <c r="I336" s="301"/>
      <c r="J336" s="302">
        <f>ROUND(I336*H336,2)</f>
        <v>0</v>
      </c>
      <c r="K336" s="303"/>
      <c r="L336" s="304"/>
      <c r="M336" s="305" t="s">
        <v>1</v>
      </c>
      <c r="N336" s="306" t="s">
        <v>41</v>
      </c>
      <c r="O336" s="91"/>
      <c r="P336" s="254">
        <f>O336*H336</f>
        <v>0</v>
      </c>
      <c r="Q336" s="254">
        <v>0.0155</v>
      </c>
      <c r="R336" s="254">
        <f>Q336*H336</f>
        <v>0.0155</v>
      </c>
      <c r="S336" s="254">
        <v>0</v>
      </c>
      <c r="T336" s="255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56" t="s">
        <v>345</v>
      </c>
      <c r="AT336" s="256" t="s">
        <v>492</v>
      </c>
      <c r="AU336" s="256" t="s">
        <v>85</v>
      </c>
      <c r="AY336" s="17" t="s">
        <v>152</v>
      </c>
      <c r="BE336" s="257">
        <f>IF(N336="základní",J336,0)</f>
        <v>0</v>
      </c>
      <c r="BF336" s="257">
        <f>IF(N336="snížená",J336,0)</f>
        <v>0</v>
      </c>
      <c r="BG336" s="257">
        <f>IF(N336="zákl. přenesená",J336,0)</f>
        <v>0</v>
      </c>
      <c r="BH336" s="257">
        <f>IF(N336="sníž. přenesená",J336,0)</f>
        <v>0</v>
      </c>
      <c r="BI336" s="257">
        <f>IF(N336="nulová",J336,0)</f>
        <v>0</v>
      </c>
      <c r="BJ336" s="17" t="s">
        <v>83</v>
      </c>
      <c r="BK336" s="257">
        <f>ROUND(I336*H336,2)</f>
        <v>0</v>
      </c>
      <c r="BL336" s="17" t="s">
        <v>249</v>
      </c>
      <c r="BM336" s="256" t="s">
        <v>676</v>
      </c>
    </row>
    <row r="337" s="2" customFormat="1" ht="21.75" customHeight="1">
      <c r="A337" s="38"/>
      <c r="B337" s="39"/>
      <c r="C337" s="244" t="s">
        <v>677</v>
      </c>
      <c r="D337" s="244" t="s">
        <v>155</v>
      </c>
      <c r="E337" s="245" t="s">
        <v>678</v>
      </c>
      <c r="F337" s="246" t="s">
        <v>679</v>
      </c>
      <c r="G337" s="247" t="s">
        <v>256</v>
      </c>
      <c r="H337" s="248">
        <v>1</v>
      </c>
      <c r="I337" s="249"/>
      <c r="J337" s="250">
        <f>ROUND(I337*H337,2)</f>
        <v>0</v>
      </c>
      <c r="K337" s="251"/>
      <c r="L337" s="44"/>
      <c r="M337" s="252" t="s">
        <v>1</v>
      </c>
      <c r="N337" s="253" t="s">
        <v>41</v>
      </c>
      <c r="O337" s="91"/>
      <c r="P337" s="254">
        <f>O337*H337</f>
        <v>0</v>
      </c>
      <c r="Q337" s="254">
        <v>0</v>
      </c>
      <c r="R337" s="254">
        <f>Q337*H337</f>
        <v>0</v>
      </c>
      <c r="S337" s="254">
        <v>0</v>
      </c>
      <c r="T337" s="255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56" t="s">
        <v>249</v>
      </c>
      <c r="AT337" s="256" t="s">
        <v>155</v>
      </c>
      <c r="AU337" s="256" t="s">
        <v>85</v>
      </c>
      <c r="AY337" s="17" t="s">
        <v>152</v>
      </c>
      <c r="BE337" s="257">
        <f>IF(N337="základní",J337,0)</f>
        <v>0</v>
      </c>
      <c r="BF337" s="257">
        <f>IF(N337="snížená",J337,0)</f>
        <v>0</v>
      </c>
      <c r="BG337" s="257">
        <f>IF(N337="zákl. přenesená",J337,0)</f>
        <v>0</v>
      </c>
      <c r="BH337" s="257">
        <f>IF(N337="sníž. přenesená",J337,0)</f>
        <v>0</v>
      </c>
      <c r="BI337" s="257">
        <f>IF(N337="nulová",J337,0)</f>
        <v>0</v>
      </c>
      <c r="BJ337" s="17" t="s">
        <v>83</v>
      </c>
      <c r="BK337" s="257">
        <f>ROUND(I337*H337,2)</f>
        <v>0</v>
      </c>
      <c r="BL337" s="17" t="s">
        <v>249</v>
      </c>
      <c r="BM337" s="256" t="s">
        <v>680</v>
      </c>
    </row>
    <row r="338" s="13" customFormat="1">
      <c r="A338" s="13"/>
      <c r="B338" s="258"/>
      <c r="C338" s="259"/>
      <c r="D338" s="260" t="s">
        <v>161</v>
      </c>
      <c r="E338" s="261" t="s">
        <v>1</v>
      </c>
      <c r="F338" s="262" t="s">
        <v>491</v>
      </c>
      <c r="G338" s="259"/>
      <c r="H338" s="261" t="s">
        <v>1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8" t="s">
        <v>161</v>
      </c>
      <c r="AU338" s="268" t="s">
        <v>85</v>
      </c>
      <c r="AV338" s="13" t="s">
        <v>83</v>
      </c>
      <c r="AW338" s="13" t="s">
        <v>32</v>
      </c>
      <c r="AX338" s="13" t="s">
        <v>76</v>
      </c>
      <c r="AY338" s="268" t="s">
        <v>152</v>
      </c>
    </row>
    <row r="339" s="14" customFormat="1">
      <c r="A339" s="14"/>
      <c r="B339" s="269"/>
      <c r="C339" s="270"/>
      <c r="D339" s="260" t="s">
        <v>161</v>
      </c>
      <c r="E339" s="271" t="s">
        <v>1</v>
      </c>
      <c r="F339" s="272" t="s">
        <v>681</v>
      </c>
      <c r="G339" s="270"/>
      <c r="H339" s="273">
        <v>1</v>
      </c>
      <c r="I339" s="274"/>
      <c r="J339" s="270"/>
      <c r="K339" s="270"/>
      <c r="L339" s="275"/>
      <c r="M339" s="276"/>
      <c r="N339" s="277"/>
      <c r="O339" s="277"/>
      <c r="P339" s="277"/>
      <c r="Q339" s="277"/>
      <c r="R339" s="277"/>
      <c r="S339" s="277"/>
      <c r="T339" s="27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9" t="s">
        <v>161</v>
      </c>
      <c r="AU339" s="279" t="s">
        <v>85</v>
      </c>
      <c r="AV339" s="14" t="s">
        <v>85</v>
      </c>
      <c r="AW339" s="14" t="s">
        <v>32</v>
      </c>
      <c r="AX339" s="14" t="s">
        <v>76</v>
      </c>
      <c r="AY339" s="279" t="s">
        <v>152</v>
      </c>
    </row>
    <row r="340" s="15" customFormat="1">
      <c r="A340" s="15"/>
      <c r="B340" s="280"/>
      <c r="C340" s="281"/>
      <c r="D340" s="260" t="s">
        <v>161</v>
      </c>
      <c r="E340" s="282" t="s">
        <v>1</v>
      </c>
      <c r="F340" s="283" t="s">
        <v>165</v>
      </c>
      <c r="G340" s="281"/>
      <c r="H340" s="284">
        <v>1</v>
      </c>
      <c r="I340" s="285"/>
      <c r="J340" s="281"/>
      <c r="K340" s="281"/>
      <c r="L340" s="286"/>
      <c r="M340" s="287"/>
      <c r="N340" s="288"/>
      <c r="O340" s="288"/>
      <c r="P340" s="288"/>
      <c r="Q340" s="288"/>
      <c r="R340" s="288"/>
      <c r="S340" s="288"/>
      <c r="T340" s="289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90" t="s">
        <v>161</v>
      </c>
      <c r="AU340" s="290" t="s">
        <v>85</v>
      </c>
      <c r="AV340" s="15" t="s">
        <v>159</v>
      </c>
      <c r="AW340" s="15" t="s">
        <v>32</v>
      </c>
      <c r="AX340" s="15" t="s">
        <v>83</v>
      </c>
      <c r="AY340" s="290" t="s">
        <v>152</v>
      </c>
    </row>
    <row r="341" s="2" customFormat="1" ht="33" customHeight="1">
      <c r="A341" s="38"/>
      <c r="B341" s="39"/>
      <c r="C341" s="296" t="s">
        <v>682</v>
      </c>
      <c r="D341" s="296" t="s">
        <v>492</v>
      </c>
      <c r="E341" s="297" t="s">
        <v>683</v>
      </c>
      <c r="F341" s="298" t="s">
        <v>684</v>
      </c>
      <c r="G341" s="299" t="s">
        <v>256</v>
      </c>
      <c r="H341" s="300">
        <v>1</v>
      </c>
      <c r="I341" s="301"/>
      <c r="J341" s="302">
        <f>ROUND(I341*H341,2)</f>
        <v>0</v>
      </c>
      <c r="K341" s="303"/>
      <c r="L341" s="304"/>
      <c r="M341" s="305" t="s">
        <v>1</v>
      </c>
      <c r="N341" s="306" t="s">
        <v>41</v>
      </c>
      <c r="O341" s="91"/>
      <c r="P341" s="254">
        <f>O341*H341</f>
        <v>0</v>
      </c>
      <c r="Q341" s="254">
        <v>0.033000000000000002</v>
      </c>
      <c r="R341" s="254">
        <f>Q341*H341</f>
        <v>0.033000000000000002</v>
      </c>
      <c r="S341" s="254">
        <v>0</v>
      </c>
      <c r="T341" s="255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56" t="s">
        <v>345</v>
      </c>
      <c r="AT341" s="256" t="s">
        <v>492</v>
      </c>
      <c r="AU341" s="256" t="s">
        <v>85</v>
      </c>
      <c r="AY341" s="17" t="s">
        <v>152</v>
      </c>
      <c r="BE341" s="257">
        <f>IF(N341="základní",J341,0)</f>
        <v>0</v>
      </c>
      <c r="BF341" s="257">
        <f>IF(N341="snížená",J341,0)</f>
        <v>0</v>
      </c>
      <c r="BG341" s="257">
        <f>IF(N341="zákl. přenesená",J341,0)</f>
        <v>0</v>
      </c>
      <c r="BH341" s="257">
        <f>IF(N341="sníž. přenesená",J341,0)</f>
        <v>0</v>
      </c>
      <c r="BI341" s="257">
        <f>IF(N341="nulová",J341,0)</f>
        <v>0</v>
      </c>
      <c r="BJ341" s="17" t="s">
        <v>83</v>
      </c>
      <c r="BK341" s="257">
        <f>ROUND(I341*H341,2)</f>
        <v>0</v>
      </c>
      <c r="BL341" s="17" t="s">
        <v>249</v>
      </c>
      <c r="BM341" s="256" t="s">
        <v>685</v>
      </c>
    </row>
    <row r="342" s="2" customFormat="1" ht="21.75" customHeight="1">
      <c r="A342" s="38"/>
      <c r="B342" s="39"/>
      <c r="C342" s="244" t="s">
        <v>686</v>
      </c>
      <c r="D342" s="244" t="s">
        <v>155</v>
      </c>
      <c r="E342" s="245" t="s">
        <v>687</v>
      </c>
      <c r="F342" s="246" t="s">
        <v>688</v>
      </c>
      <c r="G342" s="247" t="s">
        <v>256</v>
      </c>
      <c r="H342" s="248">
        <v>1</v>
      </c>
      <c r="I342" s="249"/>
      <c r="J342" s="250">
        <f>ROUND(I342*H342,2)</f>
        <v>0</v>
      </c>
      <c r="K342" s="251"/>
      <c r="L342" s="44"/>
      <c r="M342" s="252" t="s">
        <v>1</v>
      </c>
      <c r="N342" s="253" t="s">
        <v>41</v>
      </c>
      <c r="O342" s="91"/>
      <c r="P342" s="254">
        <f>O342*H342</f>
        <v>0</v>
      </c>
      <c r="Q342" s="254">
        <v>0</v>
      </c>
      <c r="R342" s="254">
        <f>Q342*H342</f>
        <v>0</v>
      </c>
      <c r="S342" s="254">
        <v>0</v>
      </c>
      <c r="T342" s="255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56" t="s">
        <v>249</v>
      </c>
      <c r="AT342" s="256" t="s">
        <v>155</v>
      </c>
      <c r="AU342" s="256" t="s">
        <v>85</v>
      </c>
      <c r="AY342" s="17" t="s">
        <v>152</v>
      </c>
      <c r="BE342" s="257">
        <f>IF(N342="základní",J342,0)</f>
        <v>0</v>
      </c>
      <c r="BF342" s="257">
        <f>IF(N342="snížená",J342,0)</f>
        <v>0</v>
      </c>
      <c r="BG342" s="257">
        <f>IF(N342="zákl. přenesená",J342,0)</f>
        <v>0</v>
      </c>
      <c r="BH342" s="257">
        <f>IF(N342="sníž. přenesená",J342,0)</f>
        <v>0</v>
      </c>
      <c r="BI342" s="257">
        <f>IF(N342="nulová",J342,0)</f>
        <v>0</v>
      </c>
      <c r="BJ342" s="17" t="s">
        <v>83</v>
      </c>
      <c r="BK342" s="257">
        <f>ROUND(I342*H342,2)</f>
        <v>0</v>
      </c>
      <c r="BL342" s="17" t="s">
        <v>249</v>
      </c>
      <c r="BM342" s="256" t="s">
        <v>689</v>
      </c>
    </row>
    <row r="343" s="13" customFormat="1">
      <c r="A343" s="13"/>
      <c r="B343" s="258"/>
      <c r="C343" s="259"/>
      <c r="D343" s="260" t="s">
        <v>161</v>
      </c>
      <c r="E343" s="261" t="s">
        <v>1</v>
      </c>
      <c r="F343" s="262" t="s">
        <v>491</v>
      </c>
      <c r="G343" s="259"/>
      <c r="H343" s="261" t="s">
        <v>1</v>
      </c>
      <c r="I343" s="263"/>
      <c r="J343" s="259"/>
      <c r="K343" s="259"/>
      <c r="L343" s="264"/>
      <c r="M343" s="265"/>
      <c r="N343" s="266"/>
      <c r="O343" s="266"/>
      <c r="P343" s="266"/>
      <c r="Q343" s="266"/>
      <c r="R343" s="266"/>
      <c r="S343" s="266"/>
      <c r="T343" s="26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8" t="s">
        <v>161</v>
      </c>
      <c r="AU343" s="268" t="s">
        <v>85</v>
      </c>
      <c r="AV343" s="13" t="s">
        <v>83</v>
      </c>
      <c r="AW343" s="13" t="s">
        <v>32</v>
      </c>
      <c r="AX343" s="13" t="s">
        <v>76</v>
      </c>
      <c r="AY343" s="268" t="s">
        <v>152</v>
      </c>
    </row>
    <row r="344" s="14" customFormat="1">
      <c r="A344" s="14"/>
      <c r="B344" s="269"/>
      <c r="C344" s="270"/>
      <c r="D344" s="260" t="s">
        <v>161</v>
      </c>
      <c r="E344" s="271" t="s">
        <v>1</v>
      </c>
      <c r="F344" s="272" t="s">
        <v>690</v>
      </c>
      <c r="G344" s="270"/>
      <c r="H344" s="273">
        <v>1</v>
      </c>
      <c r="I344" s="274"/>
      <c r="J344" s="270"/>
      <c r="K344" s="270"/>
      <c r="L344" s="275"/>
      <c r="M344" s="276"/>
      <c r="N344" s="277"/>
      <c r="O344" s="277"/>
      <c r="P344" s="277"/>
      <c r="Q344" s="277"/>
      <c r="R344" s="277"/>
      <c r="S344" s="277"/>
      <c r="T344" s="27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9" t="s">
        <v>161</v>
      </c>
      <c r="AU344" s="279" t="s">
        <v>85</v>
      </c>
      <c r="AV344" s="14" t="s">
        <v>85</v>
      </c>
      <c r="AW344" s="14" t="s">
        <v>32</v>
      </c>
      <c r="AX344" s="14" t="s">
        <v>76</v>
      </c>
      <c r="AY344" s="279" t="s">
        <v>152</v>
      </c>
    </row>
    <row r="345" s="15" customFormat="1">
      <c r="A345" s="15"/>
      <c r="B345" s="280"/>
      <c r="C345" s="281"/>
      <c r="D345" s="260" t="s">
        <v>161</v>
      </c>
      <c r="E345" s="282" t="s">
        <v>1</v>
      </c>
      <c r="F345" s="283" t="s">
        <v>165</v>
      </c>
      <c r="G345" s="281"/>
      <c r="H345" s="284">
        <v>1</v>
      </c>
      <c r="I345" s="285"/>
      <c r="J345" s="281"/>
      <c r="K345" s="281"/>
      <c r="L345" s="286"/>
      <c r="M345" s="287"/>
      <c r="N345" s="288"/>
      <c r="O345" s="288"/>
      <c r="P345" s="288"/>
      <c r="Q345" s="288"/>
      <c r="R345" s="288"/>
      <c r="S345" s="288"/>
      <c r="T345" s="289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90" t="s">
        <v>161</v>
      </c>
      <c r="AU345" s="290" t="s">
        <v>85</v>
      </c>
      <c r="AV345" s="15" t="s">
        <v>159</v>
      </c>
      <c r="AW345" s="15" t="s">
        <v>32</v>
      </c>
      <c r="AX345" s="15" t="s">
        <v>83</v>
      </c>
      <c r="AY345" s="290" t="s">
        <v>152</v>
      </c>
    </row>
    <row r="346" s="2" customFormat="1" ht="44.25" customHeight="1">
      <c r="A346" s="38"/>
      <c r="B346" s="39"/>
      <c r="C346" s="296" t="s">
        <v>691</v>
      </c>
      <c r="D346" s="296" t="s">
        <v>492</v>
      </c>
      <c r="E346" s="297" t="s">
        <v>692</v>
      </c>
      <c r="F346" s="298" t="s">
        <v>693</v>
      </c>
      <c r="G346" s="299" t="s">
        <v>256</v>
      </c>
      <c r="H346" s="300">
        <v>1</v>
      </c>
      <c r="I346" s="301"/>
      <c r="J346" s="302">
        <f>ROUND(I346*H346,2)</f>
        <v>0</v>
      </c>
      <c r="K346" s="303"/>
      <c r="L346" s="304"/>
      <c r="M346" s="305" t="s">
        <v>1</v>
      </c>
      <c r="N346" s="306" t="s">
        <v>41</v>
      </c>
      <c r="O346" s="91"/>
      <c r="P346" s="254">
        <f>O346*H346</f>
        <v>0</v>
      </c>
      <c r="Q346" s="254">
        <v>0.042999999999999997</v>
      </c>
      <c r="R346" s="254">
        <f>Q346*H346</f>
        <v>0.042999999999999997</v>
      </c>
      <c r="S346" s="254">
        <v>0</v>
      </c>
      <c r="T346" s="255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56" t="s">
        <v>345</v>
      </c>
      <c r="AT346" s="256" t="s">
        <v>492</v>
      </c>
      <c r="AU346" s="256" t="s">
        <v>85</v>
      </c>
      <c r="AY346" s="17" t="s">
        <v>152</v>
      </c>
      <c r="BE346" s="257">
        <f>IF(N346="základní",J346,0)</f>
        <v>0</v>
      </c>
      <c r="BF346" s="257">
        <f>IF(N346="snížená",J346,0)</f>
        <v>0</v>
      </c>
      <c r="BG346" s="257">
        <f>IF(N346="zákl. přenesená",J346,0)</f>
        <v>0</v>
      </c>
      <c r="BH346" s="257">
        <f>IF(N346="sníž. přenesená",J346,0)</f>
        <v>0</v>
      </c>
      <c r="BI346" s="257">
        <f>IF(N346="nulová",J346,0)</f>
        <v>0</v>
      </c>
      <c r="BJ346" s="17" t="s">
        <v>83</v>
      </c>
      <c r="BK346" s="257">
        <f>ROUND(I346*H346,2)</f>
        <v>0</v>
      </c>
      <c r="BL346" s="17" t="s">
        <v>249</v>
      </c>
      <c r="BM346" s="256" t="s">
        <v>694</v>
      </c>
    </row>
    <row r="347" s="2" customFormat="1" ht="21.75" customHeight="1">
      <c r="A347" s="38"/>
      <c r="B347" s="39"/>
      <c r="C347" s="244" t="s">
        <v>695</v>
      </c>
      <c r="D347" s="244" t="s">
        <v>155</v>
      </c>
      <c r="E347" s="245" t="s">
        <v>696</v>
      </c>
      <c r="F347" s="246" t="s">
        <v>697</v>
      </c>
      <c r="G347" s="247" t="s">
        <v>256</v>
      </c>
      <c r="H347" s="248">
        <v>1</v>
      </c>
      <c r="I347" s="249"/>
      <c r="J347" s="250">
        <f>ROUND(I347*H347,2)</f>
        <v>0</v>
      </c>
      <c r="K347" s="251"/>
      <c r="L347" s="44"/>
      <c r="M347" s="252" t="s">
        <v>1</v>
      </c>
      <c r="N347" s="253" t="s">
        <v>41</v>
      </c>
      <c r="O347" s="91"/>
      <c r="P347" s="254">
        <f>O347*H347</f>
        <v>0</v>
      </c>
      <c r="Q347" s="254">
        <v>0</v>
      </c>
      <c r="R347" s="254">
        <f>Q347*H347</f>
        <v>0</v>
      </c>
      <c r="S347" s="254">
        <v>0.0035000000000000001</v>
      </c>
      <c r="T347" s="255">
        <f>S347*H347</f>
        <v>0.0035000000000000001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56" t="s">
        <v>249</v>
      </c>
      <c r="AT347" s="256" t="s">
        <v>155</v>
      </c>
      <c r="AU347" s="256" t="s">
        <v>85</v>
      </c>
      <c r="AY347" s="17" t="s">
        <v>152</v>
      </c>
      <c r="BE347" s="257">
        <f>IF(N347="základní",J347,0)</f>
        <v>0</v>
      </c>
      <c r="BF347" s="257">
        <f>IF(N347="snížená",J347,0)</f>
        <v>0</v>
      </c>
      <c r="BG347" s="257">
        <f>IF(N347="zákl. přenesená",J347,0)</f>
        <v>0</v>
      </c>
      <c r="BH347" s="257">
        <f>IF(N347="sníž. přenesená",J347,0)</f>
        <v>0</v>
      </c>
      <c r="BI347" s="257">
        <f>IF(N347="nulová",J347,0)</f>
        <v>0</v>
      </c>
      <c r="BJ347" s="17" t="s">
        <v>83</v>
      </c>
      <c r="BK347" s="257">
        <f>ROUND(I347*H347,2)</f>
        <v>0</v>
      </c>
      <c r="BL347" s="17" t="s">
        <v>249</v>
      </c>
      <c r="BM347" s="256" t="s">
        <v>698</v>
      </c>
    </row>
    <row r="348" s="13" customFormat="1">
      <c r="A348" s="13"/>
      <c r="B348" s="258"/>
      <c r="C348" s="259"/>
      <c r="D348" s="260" t="s">
        <v>161</v>
      </c>
      <c r="E348" s="261" t="s">
        <v>1</v>
      </c>
      <c r="F348" s="262" t="s">
        <v>699</v>
      </c>
      <c r="G348" s="259"/>
      <c r="H348" s="261" t="s">
        <v>1</v>
      </c>
      <c r="I348" s="263"/>
      <c r="J348" s="259"/>
      <c r="K348" s="259"/>
      <c r="L348" s="264"/>
      <c r="M348" s="265"/>
      <c r="N348" s="266"/>
      <c r="O348" s="266"/>
      <c r="P348" s="266"/>
      <c r="Q348" s="266"/>
      <c r="R348" s="266"/>
      <c r="S348" s="266"/>
      <c r="T348" s="26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8" t="s">
        <v>161</v>
      </c>
      <c r="AU348" s="268" t="s">
        <v>85</v>
      </c>
      <c r="AV348" s="13" t="s">
        <v>83</v>
      </c>
      <c r="AW348" s="13" t="s">
        <v>32</v>
      </c>
      <c r="AX348" s="13" t="s">
        <v>76</v>
      </c>
      <c r="AY348" s="268" t="s">
        <v>152</v>
      </c>
    </row>
    <row r="349" s="13" customFormat="1">
      <c r="A349" s="13"/>
      <c r="B349" s="258"/>
      <c r="C349" s="259"/>
      <c r="D349" s="260" t="s">
        <v>161</v>
      </c>
      <c r="E349" s="261" t="s">
        <v>1</v>
      </c>
      <c r="F349" s="262" t="s">
        <v>700</v>
      </c>
      <c r="G349" s="259"/>
      <c r="H349" s="261" t="s">
        <v>1</v>
      </c>
      <c r="I349" s="263"/>
      <c r="J349" s="259"/>
      <c r="K349" s="259"/>
      <c r="L349" s="264"/>
      <c r="M349" s="265"/>
      <c r="N349" s="266"/>
      <c r="O349" s="266"/>
      <c r="P349" s="266"/>
      <c r="Q349" s="266"/>
      <c r="R349" s="266"/>
      <c r="S349" s="266"/>
      <c r="T349" s="26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8" t="s">
        <v>161</v>
      </c>
      <c r="AU349" s="268" t="s">
        <v>85</v>
      </c>
      <c r="AV349" s="13" t="s">
        <v>83</v>
      </c>
      <c r="AW349" s="13" t="s">
        <v>32</v>
      </c>
      <c r="AX349" s="13" t="s">
        <v>76</v>
      </c>
      <c r="AY349" s="268" t="s">
        <v>152</v>
      </c>
    </row>
    <row r="350" s="14" customFormat="1">
      <c r="A350" s="14"/>
      <c r="B350" s="269"/>
      <c r="C350" s="270"/>
      <c r="D350" s="260" t="s">
        <v>161</v>
      </c>
      <c r="E350" s="271" t="s">
        <v>1</v>
      </c>
      <c r="F350" s="272" t="s">
        <v>270</v>
      </c>
      <c r="G350" s="270"/>
      <c r="H350" s="273">
        <v>1</v>
      </c>
      <c r="I350" s="274"/>
      <c r="J350" s="270"/>
      <c r="K350" s="270"/>
      <c r="L350" s="275"/>
      <c r="M350" s="276"/>
      <c r="N350" s="277"/>
      <c r="O350" s="277"/>
      <c r="P350" s="277"/>
      <c r="Q350" s="277"/>
      <c r="R350" s="277"/>
      <c r="S350" s="277"/>
      <c r="T350" s="27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9" t="s">
        <v>161</v>
      </c>
      <c r="AU350" s="279" t="s">
        <v>85</v>
      </c>
      <c r="AV350" s="14" t="s">
        <v>85</v>
      </c>
      <c r="AW350" s="14" t="s">
        <v>32</v>
      </c>
      <c r="AX350" s="14" t="s">
        <v>76</v>
      </c>
      <c r="AY350" s="279" t="s">
        <v>152</v>
      </c>
    </row>
    <row r="351" s="15" customFormat="1">
      <c r="A351" s="15"/>
      <c r="B351" s="280"/>
      <c r="C351" s="281"/>
      <c r="D351" s="260" t="s">
        <v>161</v>
      </c>
      <c r="E351" s="282" t="s">
        <v>1</v>
      </c>
      <c r="F351" s="283" t="s">
        <v>165</v>
      </c>
      <c r="G351" s="281"/>
      <c r="H351" s="284">
        <v>1</v>
      </c>
      <c r="I351" s="285"/>
      <c r="J351" s="281"/>
      <c r="K351" s="281"/>
      <c r="L351" s="286"/>
      <c r="M351" s="287"/>
      <c r="N351" s="288"/>
      <c r="O351" s="288"/>
      <c r="P351" s="288"/>
      <c r="Q351" s="288"/>
      <c r="R351" s="288"/>
      <c r="S351" s="288"/>
      <c r="T351" s="28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90" t="s">
        <v>161</v>
      </c>
      <c r="AU351" s="290" t="s">
        <v>85</v>
      </c>
      <c r="AV351" s="15" t="s">
        <v>159</v>
      </c>
      <c r="AW351" s="15" t="s">
        <v>32</v>
      </c>
      <c r="AX351" s="15" t="s">
        <v>83</v>
      </c>
      <c r="AY351" s="290" t="s">
        <v>152</v>
      </c>
    </row>
    <row r="352" s="2" customFormat="1" ht="21.75" customHeight="1">
      <c r="A352" s="38"/>
      <c r="B352" s="39"/>
      <c r="C352" s="244" t="s">
        <v>701</v>
      </c>
      <c r="D352" s="244" t="s">
        <v>155</v>
      </c>
      <c r="E352" s="245" t="s">
        <v>702</v>
      </c>
      <c r="F352" s="246" t="s">
        <v>703</v>
      </c>
      <c r="G352" s="247" t="s">
        <v>256</v>
      </c>
      <c r="H352" s="248">
        <v>2</v>
      </c>
      <c r="I352" s="249"/>
      <c r="J352" s="250">
        <f>ROUND(I352*H352,2)</f>
        <v>0</v>
      </c>
      <c r="K352" s="251"/>
      <c r="L352" s="44"/>
      <c r="M352" s="252" t="s">
        <v>1</v>
      </c>
      <c r="N352" s="253" t="s">
        <v>41</v>
      </c>
      <c r="O352" s="91"/>
      <c r="P352" s="254">
        <f>O352*H352</f>
        <v>0</v>
      </c>
      <c r="Q352" s="254">
        <v>0.00046999999999999999</v>
      </c>
      <c r="R352" s="254">
        <f>Q352*H352</f>
        <v>0.00093999999999999997</v>
      </c>
      <c r="S352" s="254">
        <v>0</v>
      </c>
      <c r="T352" s="255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56" t="s">
        <v>249</v>
      </c>
      <c r="AT352" s="256" t="s">
        <v>155</v>
      </c>
      <c r="AU352" s="256" t="s">
        <v>85</v>
      </c>
      <c r="AY352" s="17" t="s">
        <v>152</v>
      </c>
      <c r="BE352" s="257">
        <f>IF(N352="základní",J352,0)</f>
        <v>0</v>
      </c>
      <c r="BF352" s="257">
        <f>IF(N352="snížená",J352,0)</f>
        <v>0</v>
      </c>
      <c r="BG352" s="257">
        <f>IF(N352="zákl. přenesená",J352,0)</f>
        <v>0</v>
      </c>
      <c r="BH352" s="257">
        <f>IF(N352="sníž. přenesená",J352,0)</f>
        <v>0</v>
      </c>
      <c r="BI352" s="257">
        <f>IF(N352="nulová",J352,0)</f>
        <v>0</v>
      </c>
      <c r="BJ352" s="17" t="s">
        <v>83</v>
      </c>
      <c r="BK352" s="257">
        <f>ROUND(I352*H352,2)</f>
        <v>0</v>
      </c>
      <c r="BL352" s="17" t="s">
        <v>249</v>
      </c>
      <c r="BM352" s="256" t="s">
        <v>704</v>
      </c>
    </row>
    <row r="353" s="13" customFormat="1">
      <c r="A353" s="13"/>
      <c r="B353" s="258"/>
      <c r="C353" s="259"/>
      <c r="D353" s="260" t="s">
        <v>161</v>
      </c>
      <c r="E353" s="261" t="s">
        <v>1</v>
      </c>
      <c r="F353" s="262" t="s">
        <v>491</v>
      </c>
      <c r="G353" s="259"/>
      <c r="H353" s="261" t="s">
        <v>1</v>
      </c>
      <c r="I353" s="263"/>
      <c r="J353" s="259"/>
      <c r="K353" s="259"/>
      <c r="L353" s="264"/>
      <c r="M353" s="265"/>
      <c r="N353" s="266"/>
      <c r="O353" s="266"/>
      <c r="P353" s="266"/>
      <c r="Q353" s="266"/>
      <c r="R353" s="266"/>
      <c r="S353" s="266"/>
      <c r="T353" s="26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8" t="s">
        <v>161</v>
      </c>
      <c r="AU353" s="268" t="s">
        <v>85</v>
      </c>
      <c r="AV353" s="13" t="s">
        <v>83</v>
      </c>
      <c r="AW353" s="13" t="s">
        <v>32</v>
      </c>
      <c r="AX353" s="13" t="s">
        <v>76</v>
      </c>
      <c r="AY353" s="268" t="s">
        <v>152</v>
      </c>
    </row>
    <row r="354" s="14" customFormat="1">
      <c r="A354" s="14"/>
      <c r="B354" s="269"/>
      <c r="C354" s="270"/>
      <c r="D354" s="260" t="s">
        <v>161</v>
      </c>
      <c r="E354" s="271" t="s">
        <v>1</v>
      </c>
      <c r="F354" s="272" t="s">
        <v>474</v>
      </c>
      <c r="G354" s="270"/>
      <c r="H354" s="273">
        <v>2</v>
      </c>
      <c r="I354" s="274"/>
      <c r="J354" s="270"/>
      <c r="K354" s="270"/>
      <c r="L354" s="275"/>
      <c r="M354" s="276"/>
      <c r="N354" s="277"/>
      <c r="O354" s="277"/>
      <c r="P354" s="277"/>
      <c r="Q354" s="277"/>
      <c r="R354" s="277"/>
      <c r="S354" s="277"/>
      <c r="T354" s="27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9" t="s">
        <v>161</v>
      </c>
      <c r="AU354" s="279" t="s">
        <v>85</v>
      </c>
      <c r="AV354" s="14" t="s">
        <v>85</v>
      </c>
      <c r="AW354" s="14" t="s">
        <v>32</v>
      </c>
      <c r="AX354" s="14" t="s">
        <v>76</v>
      </c>
      <c r="AY354" s="279" t="s">
        <v>152</v>
      </c>
    </row>
    <row r="355" s="15" customFormat="1">
      <c r="A355" s="15"/>
      <c r="B355" s="280"/>
      <c r="C355" s="281"/>
      <c r="D355" s="260" t="s">
        <v>161</v>
      </c>
      <c r="E355" s="282" t="s">
        <v>1</v>
      </c>
      <c r="F355" s="283" t="s">
        <v>165</v>
      </c>
      <c r="G355" s="281"/>
      <c r="H355" s="284">
        <v>2</v>
      </c>
      <c r="I355" s="285"/>
      <c r="J355" s="281"/>
      <c r="K355" s="281"/>
      <c r="L355" s="286"/>
      <c r="M355" s="287"/>
      <c r="N355" s="288"/>
      <c r="O355" s="288"/>
      <c r="P355" s="288"/>
      <c r="Q355" s="288"/>
      <c r="R355" s="288"/>
      <c r="S355" s="288"/>
      <c r="T355" s="289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90" t="s">
        <v>161</v>
      </c>
      <c r="AU355" s="290" t="s">
        <v>85</v>
      </c>
      <c r="AV355" s="15" t="s">
        <v>159</v>
      </c>
      <c r="AW355" s="15" t="s">
        <v>32</v>
      </c>
      <c r="AX355" s="15" t="s">
        <v>83</v>
      </c>
      <c r="AY355" s="290" t="s">
        <v>152</v>
      </c>
    </row>
    <row r="356" s="2" customFormat="1" ht="21.75" customHeight="1">
      <c r="A356" s="38"/>
      <c r="B356" s="39"/>
      <c r="C356" s="296" t="s">
        <v>705</v>
      </c>
      <c r="D356" s="296" t="s">
        <v>492</v>
      </c>
      <c r="E356" s="297" t="s">
        <v>706</v>
      </c>
      <c r="F356" s="298" t="s">
        <v>707</v>
      </c>
      <c r="G356" s="299" t="s">
        <v>256</v>
      </c>
      <c r="H356" s="300">
        <v>2</v>
      </c>
      <c r="I356" s="301"/>
      <c r="J356" s="302">
        <f>ROUND(I356*H356,2)</f>
        <v>0</v>
      </c>
      <c r="K356" s="303"/>
      <c r="L356" s="304"/>
      <c r="M356" s="305" t="s">
        <v>1</v>
      </c>
      <c r="N356" s="306" t="s">
        <v>41</v>
      </c>
      <c r="O356" s="91"/>
      <c r="P356" s="254">
        <f>O356*H356</f>
        <v>0</v>
      </c>
      <c r="Q356" s="254">
        <v>0.016</v>
      </c>
      <c r="R356" s="254">
        <f>Q356*H356</f>
        <v>0.032000000000000001</v>
      </c>
      <c r="S356" s="254">
        <v>0</v>
      </c>
      <c r="T356" s="255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56" t="s">
        <v>345</v>
      </c>
      <c r="AT356" s="256" t="s">
        <v>492</v>
      </c>
      <c r="AU356" s="256" t="s">
        <v>85</v>
      </c>
      <c r="AY356" s="17" t="s">
        <v>152</v>
      </c>
      <c r="BE356" s="257">
        <f>IF(N356="základní",J356,0)</f>
        <v>0</v>
      </c>
      <c r="BF356" s="257">
        <f>IF(N356="snížená",J356,0)</f>
        <v>0</v>
      </c>
      <c r="BG356" s="257">
        <f>IF(N356="zákl. přenesená",J356,0)</f>
        <v>0</v>
      </c>
      <c r="BH356" s="257">
        <f>IF(N356="sníž. přenesená",J356,0)</f>
        <v>0</v>
      </c>
      <c r="BI356" s="257">
        <f>IF(N356="nulová",J356,0)</f>
        <v>0</v>
      </c>
      <c r="BJ356" s="17" t="s">
        <v>83</v>
      </c>
      <c r="BK356" s="257">
        <f>ROUND(I356*H356,2)</f>
        <v>0</v>
      </c>
      <c r="BL356" s="17" t="s">
        <v>249</v>
      </c>
      <c r="BM356" s="256" t="s">
        <v>708</v>
      </c>
    </row>
    <row r="357" s="2" customFormat="1" ht="21.75" customHeight="1">
      <c r="A357" s="38"/>
      <c r="B357" s="39"/>
      <c r="C357" s="244" t="s">
        <v>709</v>
      </c>
      <c r="D357" s="244" t="s">
        <v>155</v>
      </c>
      <c r="E357" s="245" t="s">
        <v>710</v>
      </c>
      <c r="F357" s="246" t="s">
        <v>711</v>
      </c>
      <c r="G357" s="247" t="s">
        <v>256</v>
      </c>
      <c r="H357" s="248">
        <v>1</v>
      </c>
      <c r="I357" s="249"/>
      <c r="J357" s="250">
        <f>ROUND(I357*H357,2)</f>
        <v>0</v>
      </c>
      <c r="K357" s="251"/>
      <c r="L357" s="44"/>
      <c r="M357" s="252" t="s">
        <v>1</v>
      </c>
      <c r="N357" s="253" t="s">
        <v>41</v>
      </c>
      <c r="O357" s="91"/>
      <c r="P357" s="254">
        <f>O357*H357</f>
        <v>0</v>
      </c>
      <c r="Q357" s="254">
        <v>0.00048000000000000001</v>
      </c>
      <c r="R357" s="254">
        <f>Q357*H357</f>
        <v>0.00048000000000000001</v>
      </c>
      <c r="S357" s="254">
        <v>0</v>
      </c>
      <c r="T357" s="255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56" t="s">
        <v>249</v>
      </c>
      <c r="AT357" s="256" t="s">
        <v>155</v>
      </c>
      <c r="AU357" s="256" t="s">
        <v>85</v>
      </c>
      <c r="AY357" s="17" t="s">
        <v>152</v>
      </c>
      <c r="BE357" s="257">
        <f>IF(N357="základní",J357,0)</f>
        <v>0</v>
      </c>
      <c r="BF357" s="257">
        <f>IF(N357="snížená",J357,0)</f>
        <v>0</v>
      </c>
      <c r="BG357" s="257">
        <f>IF(N357="zákl. přenesená",J357,0)</f>
        <v>0</v>
      </c>
      <c r="BH357" s="257">
        <f>IF(N357="sníž. přenesená",J357,0)</f>
        <v>0</v>
      </c>
      <c r="BI357" s="257">
        <f>IF(N357="nulová",J357,0)</f>
        <v>0</v>
      </c>
      <c r="BJ357" s="17" t="s">
        <v>83</v>
      </c>
      <c r="BK357" s="257">
        <f>ROUND(I357*H357,2)</f>
        <v>0</v>
      </c>
      <c r="BL357" s="17" t="s">
        <v>249</v>
      </c>
      <c r="BM357" s="256" t="s">
        <v>712</v>
      </c>
    </row>
    <row r="358" s="13" customFormat="1">
      <c r="A358" s="13"/>
      <c r="B358" s="258"/>
      <c r="C358" s="259"/>
      <c r="D358" s="260" t="s">
        <v>161</v>
      </c>
      <c r="E358" s="261" t="s">
        <v>1</v>
      </c>
      <c r="F358" s="262" t="s">
        <v>491</v>
      </c>
      <c r="G358" s="259"/>
      <c r="H358" s="261" t="s">
        <v>1</v>
      </c>
      <c r="I358" s="263"/>
      <c r="J358" s="259"/>
      <c r="K358" s="259"/>
      <c r="L358" s="264"/>
      <c r="M358" s="265"/>
      <c r="N358" s="266"/>
      <c r="O358" s="266"/>
      <c r="P358" s="266"/>
      <c r="Q358" s="266"/>
      <c r="R358" s="266"/>
      <c r="S358" s="266"/>
      <c r="T358" s="26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8" t="s">
        <v>161</v>
      </c>
      <c r="AU358" s="268" t="s">
        <v>85</v>
      </c>
      <c r="AV358" s="13" t="s">
        <v>83</v>
      </c>
      <c r="AW358" s="13" t="s">
        <v>32</v>
      </c>
      <c r="AX358" s="13" t="s">
        <v>76</v>
      </c>
      <c r="AY358" s="268" t="s">
        <v>152</v>
      </c>
    </row>
    <row r="359" s="14" customFormat="1">
      <c r="A359" s="14"/>
      <c r="B359" s="269"/>
      <c r="C359" s="270"/>
      <c r="D359" s="260" t="s">
        <v>161</v>
      </c>
      <c r="E359" s="271" t="s">
        <v>1</v>
      </c>
      <c r="F359" s="272" t="s">
        <v>270</v>
      </c>
      <c r="G359" s="270"/>
      <c r="H359" s="273">
        <v>1</v>
      </c>
      <c r="I359" s="274"/>
      <c r="J359" s="270"/>
      <c r="K359" s="270"/>
      <c r="L359" s="275"/>
      <c r="M359" s="276"/>
      <c r="N359" s="277"/>
      <c r="O359" s="277"/>
      <c r="P359" s="277"/>
      <c r="Q359" s="277"/>
      <c r="R359" s="277"/>
      <c r="S359" s="277"/>
      <c r="T359" s="27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9" t="s">
        <v>161</v>
      </c>
      <c r="AU359" s="279" t="s">
        <v>85</v>
      </c>
      <c r="AV359" s="14" t="s">
        <v>85</v>
      </c>
      <c r="AW359" s="14" t="s">
        <v>32</v>
      </c>
      <c r="AX359" s="14" t="s">
        <v>76</v>
      </c>
      <c r="AY359" s="279" t="s">
        <v>152</v>
      </c>
    </row>
    <row r="360" s="15" customFormat="1">
      <c r="A360" s="15"/>
      <c r="B360" s="280"/>
      <c r="C360" s="281"/>
      <c r="D360" s="260" t="s">
        <v>161</v>
      </c>
      <c r="E360" s="282" t="s">
        <v>1</v>
      </c>
      <c r="F360" s="283" t="s">
        <v>165</v>
      </c>
      <c r="G360" s="281"/>
      <c r="H360" s="284">
        <v>1</v>
      </c>
      <c r="I360" s="285"/>
      <c r="J360" s="281"/>
      <c r="K360" s="281"/>
      <c r="L360" s="286"/>
      <c r="M360" s="287"/>
      <c r="N360" s="288"/>
      <c r="O360" s="288"/>
      <c r="P360" s="288"/>
      <c r="Q360" s="288"/>
      <c r="R360" s="288"/>
      <c r="S360" s="288"/>
      <c r="T360" s="28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90" t="s">
        <v>161</v>
      </c>
      <c r="AU360" s="290" t="s">
        <v>85</v>
      </c>
      <c r="AV360" s="15" t="s">
        <v>159</v>
      </c>
      <c r="AW360" s="15" t="s">
        <v>32</v>
      </c>
      <c r="AX360" s="15" t="s">
        <v>83</v>
      </c>
      <c r="AY360" s="290" t="s">
        <v>152</v>
      </c>
    </row>
    <row r="361" s="2" customFormat="1" ht="33" customHeight="1">
      <c r="A361" s="38"/>
      <c r="B361" s="39"/>
      <c r="C361" s="296" t="s">
        <v>713</v>
      </c>
      <c r="D361" s="296" t="s">
        <v>492</v>
      </c>
      <c r="E361" s="297" t="s">
        <v>714</v>
      </c>
      <c r="F361" s="298" t="s">
        <v>715</v>
      </c>
      <c r="G361" s="299" t="s">
        <v>256</v>
      </c>
      <c r="H361" s="300">
        <v>1</v>
      </c>
      <c r="I361" s="301"/>
      <c r="J361" s="302">
        <f>ROUND(I361*H361,2)</f>
        <v>0</v>
      </c>
      <c r="K361" s="303"/>
      <c r="L361" s="304"/>
      <c r="M361" s="305" t="s">
        <v>1</v>
      </c>
      <c r="N361" s="306" t="s">
        <v>41</v>
      </c>
      <c r="O361" s="91"/>
      <c r="P361" s="254">
        <f>O361*H361</f>
        <v>0</v>
      </c>
      <c r="Q361" s="254">
        <v>0.025999999999999999</v>
      </c>
      <c r="R361" s="254">
        <f>Q361*H361</f>
        <v>0.025999999999999999</v>
      </c>
      <c r="S361" s="254">
        <v>0</v>
      </c>
      <c r="T361" s="255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56" t="s">
        <v>345</v>
      </c>
      <c r="AT361" s="256" t="s">
        <v>492</v>
      </c>
      <c r="AU361" s="256" t="s">
        <v>85</v>
      </c>
      <c r="AY361" s="17" t="s">
        <v>152</v>
      </c>
      <c r="BE361" s="257">
        <f>IF(N361="základní",J361,0)</f>
        <v>0</v>
      </c>
      <c r="BF361" s="257">
        <f>IF(N361="snížená",J361,0)</f>
        <v>0</v>
      </c>
      <c r="BG361" s="257">
        <f>IF(N361="zákl. přenesená",J361,0)</f>
        <v>0</v>
      </c>
      <c r="BH361" s="257">
        <f>IF(N361="sníž. přenesená",J361,0)</f>
        <v>0</v>
      </c>
      <c r="BI361" s="257">
        <f>IF(N361="nulová",J361,0)</f>
        <v>0</v>
      </c>
      <c r="BJ361" s="17" t="s">
        <v>83</v>
      </c>
      <c r="BK361" s="257">
        <f>ROUND(I361*H361,2)</f>
        <v>0</v>
      </c>
      <c r="BL361" s="17" t="s">
        <v>249</v>
      </c>
      <c r="BM361" s="256" t="s">
        <v>716</v>
      </c>
    </row>
    <row r="362" s="2" customFormat="1" ht="21.75" customHeight="1">
      <c r="A362" s="38"/>
      <c r="B362" s="39"/>
      <c r="C362" s="244" t="s">
        <v>717</v>
      </c>
      <c r="D362" s="244" t="s">
        <v>155</v>
      </c>
      <c r="E362" s="245" t="s">
        <v>718</v>
      </c>
      <c r="F362" s="246" t="s">
        <v>719</v>
      </c>
      <c r="G362" s="247" t="s">
        <v>256</v>
      </c>
      <c r="H362" s="248">
        <v>1</v>
      </c>
      <c r="I362" s="249"/>
      <c r="J362" s="250">
        <f>ROUND(I362*H362,2)</f>
        <v>0</v>
      </c>
      <c r="K362" s="251"/>
      <c r="L362" s="44"/>
      <c r="M362" s="252" t="s">
        <v>1</v>
      </c>
      <c r="N362" s="253" t="s">
        <v>41</v>
      </c>
      <c r="O362" s="91"/>
      <c r="P362" s="254">
        <f>O362*H362</f>
        <v>0</v>
      </c>
      <c r="Q362" s="254">
        <v>0.00040000000000000002</v>
      </c>
      <c r="R362" s="254">
        <f>Q362*H362</f>
        <v>0.00040000000000000002</v>
      </c>
      <c r="S362" s="254">
        <v>0</v>
      </c>
      <c r="T362" s="255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56" t="s">
        <v>249</v>
      </c>
      <c r="AT362" s="256" t="s">
        <v>155</v>
      </c>
      <c r="AU362" s="256" t="s">
        <v>85</v>
      </c>
      <c r="AY362" s="17" t="s">
        <v>152</v>
      </c>
      <c r="BE362" s="257">
        <f>IF(N362="základní",J362,0)</f>
        <v>0</v>
      </c>
      <c r="BF362" s="257">
        <f>IF(N362="snížená",J362,0)</f>
        <v>0</v>
      </c>
      <c r="BG362" s="257">
        <f>IF(N362="zákl. přenesená",J362,0)</f>
        <v>0</v>
      </c>
      <c r="BH362" s="257">
        <f>IF(N362="sníž. přenesená",J362,0)</f>
        <v>0</v>
      </c>
      <c r="BI362" s="257">
        <f>IF(N362="nulová",J362,0)</f>
        <v>0</v>
      </c>
      <c r="BJ362" s="17" t="s">
        <v>83</v>
      </c>
      <c r="BK362" s="257">
        <f>ROUND(I362*H362,2)</f>
        <v>0</v>
      </c>
      <c r="BL362" s="17" t="s">
        <v>249</v>
      </c>
      <c r="BM362" s="256" t="s">
        <v>720</v>
      </c>
    </row>
    <row r="363" s="13" customFormat="1">
      <c r="A363" s="13"/>
      <c r="B363" s="258"/>
      <c r="C363" s="259"/>
      <c r="D363" s="260" t="s">
        <v>161</v>
      </c>
      <c r="E363" s="261" t="s">
        <v>1</v>
      </c>
      <c r="F363" s="262" t="s">
        <v>491</v>
      </c>
      <c r="G363" s="259"/>
      <c r="H363" s="261" t="s">
        <v>1</v>
      </c>
      <c r="I363" s="263"/>
      <c r="J363" s="259"/>
      <c r="K363" s="259"/>
      <c r="L363" s="264"/>
      <c r="M363" s="265"/>
      <c r="N363" s="266"/>
      <c r="O363" s="266"/>
      <c r="P363" s="266"/>
      <c r="Q363" s="266"/>
      <c r="R363" s="266"/>
      <c r="S363" s="266"/>
      <c r="T363" s="26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8" t="s">
        <v>161</v>
      </c>
      <c r="AU363" s="268" t="s">
        <v>85</v>
      </c>
      <c r="AV363" s="13" t="s">
        <v>83</v>
      </c>
      <c r="AW363" s="13" t="s">
        <v>32</v>
      </c>
      <c r="AX363" s="13" t="s">
        <v>76</v>
      </c>
      <c r="AY363" s="268" t="s">
        <v>152</v>
      </c>
    </row>
    <row r="364" s="14" customFormat="1">
      <c r="A364" s="14"/>
      <c r="B364" s="269"/>
      <c r="C364" s="270"/>
      <c r="D364" s="260" t="s">
        <v>161</v>
      </c>
      <c r="E364" s="271" t="s">
        <v>1</v>
      </c>
      <c r="F364" s="272" t="s">
        <v>270</v>
      </c>
      <c r="G364" s="270"/>
      <c r="H364" s="273">
        <v>1</v>
      </c>
      <c r="I364" s="274"/>
      <c r="J364" s="270"/>
      <c r="K364" s="270"/>
      <c r="L364" s="275"/>
      <c r="M364" s="276"/>
      <c r="N364" s="277"/>
      <c r="O364" s="277"/>
      <c r="P364" s="277"/>
      <c r="Q364" s="277"/>
      <c r="R364" s="277"/>
      <c r="S364" s="277"/>
      <c r="T364" s="27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9" t="s">
        <v>161</v>
      </c>
      <c r="AU364" s="279" t="s">
        <v>85</v>
      </c>
      <c r="AV364" s="14" t="s">
        <v>85</v>
      </c>
      <c r="AW364" s="14" t="s">
        <v>32</v>
      </c>
      <c r="AX364" s="14" t="s">
        <v>76</v>
      </c>
      <c r="AY364" s="279" t="s">
        <v>152</v>
      </c>
    </row>
    <row r="365" s="15" customFormat="1">
      <c r="A365" s="15"/>
      <c r="B365" s="280"/>
      <c r="C365" s="281"/>
      <c r="D365" s="260" t="s">
        <v>161</v>
      </c>
      <c r="E365" s="282" t="s">
        <v>1</v>
      </c>
      <c r="F365" s="283" t="s">
        <v>165</v>
      </c>
      <c r="G365" s="281"/>
      <c r="H365" s="284">
        <v>1</v>
      </c>
      <c r="I365" s="285"/>
      <c r="J365" s="281"/>
      <c r="K365" s="281"/>
      <c r="L365" s="286"/>
      <c r="M365" s="287"/>
      <c r="N365" s="288"/>
      <c r="O365" s="288"/>
      <c r="P365" s="288"/>
      <c r="Q365" s="288"/>
      <c r="R365" s="288"/>
      <c r="S365" s="288"/>
      <c r="T365" s="289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90" t="s">
        <v>161</v>
      </c>
      <c r="AU365" s="290" t="s">
        <v>85</v>
      </c>
      <c r="AV365" s="15" t="s">
        <v>159</v>
      </c>
      <c r="AW365" s="15" t="s">
        <v>32</v>
      </c>
      <c r="AX365" s="15" t="s">
        <v>83</v>
      </c>
      <c r="AY365" s="290" t="s">
        <v>152</v>
      </c>
    </row>
    <row r="366" s="2" customFormat="1" ht="21.75" customHeight="1">
      <c r="A366" s="38"/>
      <c r="B366" s="39"/>
      <c r="C366" s="296" t="s">
        <v>721</v>
      </c>
      <c r="D366" s="296" t="s">
        <v>492</v>
      </c>
      <c r="E366" s="297" t="s">
        <v>722</v>
      </c>
      <c r="F366" s="298" t="s">
        <v>723</v>
      </c>
      <c r="G366" s="299" t="s">
        <v>256</v>
      </c>
      <c r="H366" s="300">
        <v>1</v>
      </c>
      <c r="I366" s="301"/>
      <c r="J366" s="302">
        <f>ROUND(I366*H366,2)</f>
        <v>0</v>
      </c>
      <c r="K366" s="303"/>
      <c r="L366" s="304"/>
      <c r="M366" s="305" t="s">
        <v>1</v>
      </c>
      <c r="N366" s="306" t="s">
        <v>41</v>
      </c>
      <c r="O366" s="91"/>
      <c r="P366" s="254">
        <f>O366*H366</f>
        <v>0</v>
      </c>
      <c r="Q366" s="254">
        <v>0.017000000000000001</v>
      </c>
      <c r="R366" s="254">
        <f>Q366*H366</f>
        <v>0.017000000000000001</v>
      </c>
      <c r="S366" s="254">
        <v>0</v>
      </c>
      <c r="T366" s="255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56" t="s">
        <v>345</v>
      </c>
      <c r="AT366" s="256" t="s">
        <v>492</v>
      </c>
      <c r="AU366" s="256" t="s">
        <v>85</v>
      </c>
      <c r="AY366" s="17" t="s">
        <v>152</v>
      </c>
      <c r="BE366" s="257">
        <f>IF(N366="základní",J366,0)</f>
        <v>0</v>
      </c>
      <c r="BF366" s="257">
        <f>IF(N366="snížená",J366,0)</f>
        <v>0</v>
      </c>
      <c r="BG366" s="257">
        <f>IF(N366="zákl. přenesená",J366,0)</f>
        <v>0</v>
      </c>
      <c r="BH366" s="257">
        <f>IF(N366="sníž. přenesená",J366,0)</f>
        <v>0</v>
      </c>
      <c r="BI366" s="257">
        <f>IF(N366="nulová",J366,0)</f>
        <v>0</v>
      </c>
      <c r="BJ366" s="17" t="s">
        <v>83</v>
      </c>
      <c r="BK366" s="257">
        <f>ROUND(I366*H366,2)</f>
        <v>0</v>
      </c>
      <c r="BL366" s="17" t="s">
        <v>249</v>
      </c>
      <c r="BM366" s="256" t="s">
        <v>724</v>
      </c>
    </row>
    <row r="367" s="2" customFormat="1" ht="21.75" customHeight="1">
      <c r="A367" s="38"/>
      <c r="B367" s="39"/>
      <c r="C367" s="244" t="s">
        <v>725</v>
      </c>
      <c r="D367" s="244" t="s">
        <v>155</v>
      </c>
      <c r="E367" s="245" t="s">
        <v>726</v>
      </c>
      <c r="F367" s="246" t="s">
        <v>727</v>
      </c>
      <c r="G367" s="247" t="s">
        <v>256</v>
      </c>
      <c r="H367" s="248">
        <v>1</v>
      </c>
      <c r="I367" s="249"/>
      <c r="J367" s="250">
        <f>ROUND(I367*H367,2)</f>
        <v>0</v>
      </c>
      <c r="K367" s="251"/>
      <c r="L367" s="44"/>
      <c r="M367" s="252" t="s">
        <v>1</v>
      </c>
      <c r="N367" s="253" t="s">
        <v>41</v>
      </c>
      <c r="O367" s="91"/>
      <c r="P367" s="254">
        <f>O367*H367</f>
        <v>0</v>
      </c>
      <c r="Q367" s="254">
        <v>0.00040999999999999999</v>
      </c>
      <c r="R367" s="254">
        <f>Q367*H367</f>
        <v>0.00040999999999999999</v>
      </c>
      <c r="S367" s="254">
        <v>0</v>
      </c>
      <c r="T367" s="255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56" t="s">
        <v>249</v>
      </c>
      <c r="AT367" s="256" t="s">
        <v>155</v>
      </c>
      <c r="AU367" s="256" t="s">
        <v>85</v>
      </c>
      <c r="AY367" s="17" t="s">
        <v>152</v>
      </c>
      <c r="BE367" s="257">
        <f>IF(N367="základní",J367,0)</f>
        <v>0</v>
      </c>
      <c r="BF367" s="257">
        <f>IF(N367="snížená",J367,0)</f>
        <v>0</v>
      </c>
      <c r="BG367" s="257">
        <f>IF(N367="zákl. přenesená",J367,0)</f>
        <v>0</v>
      </c>
      <c r="BH367" s="257">
        <f>IF(N367="sníž. přenesená",J367,0)</f>
        <v>0</v>
      </c>
      <c r="BI367" s="257">
        <f>IF(N367="nulová",J367,0)</f>
        <v>0</v>
      </c>
      <c r="BJ367" s="17" t="s">
        <v>83</v>
      </c>
      <c r="BK367" s="257">
        <f>ROUND(I367*H367,2)</f>
        <v>0</v>
      </c>
      <c r="BL367" s="17" t="s">
        <v>249</v>
      </c>
      <c r="BM367" s="256" t="s">
        <v>728</v>
      </c>
    </row>
    <row r="368" s="13" customFormat="1">
      <c r="A368" s="13"/>
      <c r="B368" s="258"/>
      <c r="C368" s="259"/>
      <c r="D368" s="260" t="s">
        <v>161</v>
      </c>
      <c r="E368" s="261" t="s">
        <v>1</v>
      </c>
      <c r="F368" s="262" t="s">
        <v>491</v>
      </c>
      <c r="G368" s="259"/>
      <c r="H368" s="261" t="s">
        <v>1</v>
      </c>
      <c r="I368" s="263"/>
      <c r="J368" s="259"/>
      <c r="K368" s="259"/>
      <c r="L368" s="264"/>
      <c r="M368" s="265"/>
      <c r="N368" s="266"/>
      <c r="O368" s="266"/>
      <c r="P368" s="266"/>
      <c r="Q368" s="266"/>
      <c r="R368" s="266"/>
      <c r="S368" s="266"/>
      <c r="T368" s="26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8" t="s">
        <v>161</v>
      </c>
      <c r="AU368" s="268" t="s">
        <v>85</v>
      </c>
      <c r="AV368" s="13" t="s">
        <v>83</v>
      </c>
      <c r="AW368" s="13" t="s">
        <v>32</v>
      </c>
      <c r="AX368" s="13" t="s">
        <v>76</v>
      </c>
      <c r="AY368" s="268" t="s">
        <v>152</v>
      </c>
    </row>
    <row r="369" s="14" customFormat="1">
      <c r="A369" s="14"/>
      <c r="B369" s="269"/>
      <c r="C369" s="270"/>
      <c r="D369" s="260" t="s">
        <v>161</v>
      </c>
      <c r="E369" s="271" t="s">
        <v>1</v>
      </c>
      <c r="F369" s="272" t="s">
        <v>270</v>
      </c>
      <c r="G369" s="270"/>
      <c r="H369" s="273">
        <v>1</v>
      </c>
      <c r="I369" s="274"/>
      <c r="J369" s="270"/>
      <c r="K369" s="270"/>
      <c r="L369" s="275"/>
      <c r="M369" s="276"/>
      <c r="N369" s="277"/>
      <c r="O369" s="277"/>
      <c r="P369" s="277"/>
      <c r="Q369" s="277"/>
      <c r="R369" s="277"/>
      <c r="S369" s="277"/>
      <c r="T369" s="27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9" t="s">
        <v>161</v>
      </c>
      <c r="AU369" s="279" t="s">
        <v>85</v>
      </c>
      <c r="AV369" s="14" t="s">
        <v>85</v>
      </c>
      <c r="AW369" s="14" t="s">
        <v>32</v>
      </c>
      <c r="AX369" s="14" t="s">
        <v>76</v>
      </c>
      <c r="AY369" s="279" t="s">
        <v>152</v>
      </c>
    </row>
    <row r="370" s="15" customFormat="1">
      <c r="A370" s="15"/>
      <c r="B370" s="280"/>
      <c r="C370" s="281"/>
      <c r="D370" s="260" t="s">
        <v>161</v>
      </c>
      <c r="E370" s="282" t="s">
        <v>1</v>
      </c>
      <c r="F370" s="283" t="s">
        <v>165</v>
      </c>
      <c r="G370" s="281"/>
      <c r="H370" s="284">
        <v>1</v>
      </c>
      <c r="I370" s="285"/>
      <c r="J370" s="281"/>
      <c r="K370" s="281"/>
      <c r="L370" s="286"/>
      <c r="M370" s="287"/>
      <c r="N370" s="288"/>
      <c r="O370" s="288"/>
      <c r="P370" s="288"/>
      <c r="Q370" s="288"/>
      <c r="R370" s="288"/>
      <c r="S370" s="288"/>
      <c r="T370" s="289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90" t="s">
        <v>161</v>
      </c>
      <c r="AU370" s="290" t="s">
        <v>85</v>
      </c>
      <c r="AV370" s="15" t="s">
        <v>159</v>
      </c>
      <c r="AW370" s="15" t="s">
        <v>32</v>
      </c>
      <c r="AX370" s="15" t="s">
        <v>83</v>
      </c>
      <c r="AY370" s="290" t="s">
        <v>152</v>
      </c>
    </row>
    <row r="371" s="2" customFormat="1" ht="33" customHeight="1">
      <c r="A371" s="38"/>
      <c r="B371" s="39"/>
      <c r="C371" s="296" t="s">
        <v>729</v>
      </c>
      <c r="D371" s="296" t="s">
        <v>492</v>
      </c>
      <c r="E371" s="297" t="s">
        <v>730</v>
      </c>
      <c r="F371" s="298" t="s">
        <v>731</v>
      </c>
      <c r="G371" s="299" t="s">
        <v>256</v>
      </c>
      <c r="H371" s="300">
        <v>1</v>
      </c>
      <c r="I371" s="301"/>
      <c r="J371" s="302">
        <f>ROUND(I371*H371,2)</f>
        <v>0</v>
      </c>
      <c r="K371" s="303"/>
      <c r="L371" s="304"/>
      <c r="M371" s="305" t="s">
        <v>1</v>
      </c>
      <c r="N371" s="306" t="s">
        <v>41</v>
      </c>
      <c r="O371" s="91"/>
      <c r="P371" s="254">
        <f>O371*H371</f>
        <v>0</v>
      </c>
      <c r="Q371" s="254">
        <v>0.027</v>
      </c>
      <c r="R371" s="254">
        <f>Q371*H371</f>
        <v>0.027</v>
      </c>
      <c r="S371" s="254">
        <v>0</v>
      </c>
      <c r="T371" s="255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56" t="s">
        <v>345</v>
      </c>
      <c r="AT371" s="256" t="s">
        <v>492</v>
      </c>
      <c r="AU371" s="256" t="s">
        <v>85</v>
      </c>
      <c r="AY371" s="17" t="s">
        <v>152</v>
      </c>
      <c r="BE371" s="257">
        <f>IF(N371="základní",J371,0)</f>
        <v>0</v>
      </c>
      <c r="BF371" s="257">
        <f>IF(N371="snížená",J371,0)</f>
        <v>0</v>
      </c>
      <c r="BG371" s="257">
        <f>IF(N371="zákl. přenesená",J371,0)</f>
        <v>0</v>
      </c>
      <c r="BH371" s="257">
        <f>IF(N371="sníž. přenesená",J371,0)</f>
        <v>0</v>
      </c>
      <c r="BI371" s="257">
        <f>IF(N371="nulová",J371,0)</f>
        <v>0</v>
      </c>
      <c r="BJ371" s="17" t="s">
        <v>83</v>
      </c>
      <c r="BK371" s="257">
        <f>ROUND(I371*H371,2)</f>
        <v>0</v>
      </c>
      <c r="BL371" s="17" t="s">
        <v>249</v>
      </c>
      <c r="BM371" s="256" t="s">
        <v>732</v>
      </c>
    </row>
    <row r="372" s="2" customFormat="1" ht="16.5" customHeight="1">
      <c r="A372" s="38"/>
      <c r="B372" s="39"/>
      <c r="C372" s="244" t="s">
        <v>733</v>
      </c>
      <c r="D372" s="244" t="s">
        <v>155</v>
      </c>
      <c r="E372" s="245" t="s">
        <v>734</v>
      </c>
      <c r="F372" s="246" t="s">
        <v>735</v>
      </c>
      <c r="G372" s="247" t="s">
        <v>274</v>
      </c>
      <c r="H372" s="248">
        <v>2</v>
      </c>
      <c r="I372" s="249"/>
      <c r="J372" s="250">
        <f>ROUND(I372*H372,2)</f>
        <v>0</v>
      </c>
      <c r="K372" s="251"/>
      <c r="L372" s="44"/>
      <c r="M372" s="252" t="s">
        <v>1</v>
      </c>
      <c r="N372" s="253" t="s">
        <v>41</v>
      </c>
      <c r="O372" s="91"/>
      <c r="P372" s="254">
        <f>O372*H372</f>
        <v>0</v>
      </c>
      <c r="Q372" s="254">
        <v>0</v>
      </c>
      <c r="R372" s="254">
        <f>Q372*H372</f>
        <v>0</v>
      </c>
      <c r="S372" s="254">
        <v>0</v>
      </c>
      <c r="T372" s="255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56" t="s">
        <v>249</v>
      </c>
      <c r="AT372" s="256" t="s">
        <v>155</v>
      </c>
      <c r="AU372" s="256" t="s">
        <v>85</v>
      </c>
      <c r="AY372" s="17" t="s">
        <v>152</v>
      </c>
      <c r="BE372" s="257">
        <f>IF(N372="základní",J372,0)</f>
        <v>0</v>
      </c>
      <c r="BF372" s="257">
        <f>IF(N372="snížená",J372,0)</f>
        <v>0</v>
      </c>
      <c r="BG372" s="257">
        <f>IF(N372="zákl. přenesená",J372,0)</f>
        <v>0</v>
      </c>
      <c r="BH372" s="257">
        <f>IF(N372="sníž. přenesená",J372,0)</f>
        <v>0</v>
      </c>
      <c r="BI372" s="257">
        <f>IF(N372="nulová",J372,0)</f>
        <v>0</v>
      </c>
      <c r="BJ372" s="17" t="s">
        <v>83</v>
      </c>
      <c r="BK372" s="257">
        <f>ROUND(I372*H372,2)</f>
        <v>0</v>
      </c>
      <c r="BL372" s="17" t="s">
        <v>249</v>
      </c>
      <c r="BM372" s="256" t="s">
        <v>736</v>
      </c>
    </row>
    <row r="373" s="13" customFormat="1">
      <c r="A373" s="13"/>
      <c r="B373" s="258"/>
      <c r="C373" s="259"/>
      <c r="D373" s="260" t="s">
        <v>161</v>
      </c>
      <c r="E373" s="261" t="s">
        <v>1</v>
      </c>
      <c r="F373" s="262" t="s">
        <v>737</v>
      </c>
      <c r="G373" s="259"/>
      <c r="H373" s="261" t="s">
        <v>1</v>
      </c>
      <c r="I373" s="263"/>
      <c r="J373" s="259"/>
      <c r="K373" s="259"/>
      <c r="L373" s="264"/>
      <c r="M373" s="265"/>
      <c r="N373" s="266"/>
      <c r="O373" s="266"/>
      <c r="P373" s="266"/>
      <c r="Q373" s="266"/>
      <c r="R373" s="266"/>
      <c r="S373" s="266"/>
      <c r="T373" s="26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8" t="s">
        <v>161</v>
      </c>
      <c r="AU373" s="268" t="s">
        <v>85</v>
      </c>
      <c r="AV373" s="13" t="s">
        <v>83</v>
      </c>
      <c r="AW373" s="13" t="s">
        <v>32</v>
      </c>
      <c r="AX373" s="13" t="s">
        <v>76</v>
      </c>
      <c r="AY373" s="268" t="s">
        <v>152</v>
      </c>
    </row>
    <row r="374" s="13" customFormat="1">
      <c r="A374" s="13"/>
      <c r="B374" s="258"/>
      <c r="C374" s="259"/>
      <c r="D374" s="260" t="s">
        <v>161</v>
      </c>
      <c r="E374" s="261" t="s">
        <v>1</v>
      </c>
      <c r="F374" s="262" t="s">
        <v>738</v>
      </c>
      <c r="G374" s="259"/>
      <c r="H374" s="261" t="s">
        <v>1</v>
      </c>
      <c r="I374" s="263"/>
      <c r="J374" s="259"/>
      <c r="K374" s="259"/>
      <c r="L374" s="264"/>
      <c r="M374" s="265"/>
      <c r="N374" s="266"/>
      <c r="O374" s="266"/>
      <c r="P374" s="266"/>
      <c r="Q374" s="266"/>
      <c r="R374" s="266"/>
      <c r="S374" s="266"/>
      <c r="T374" s="26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8" t="s">
        <v>161</v>
      </c>
      <c r="AU374" s="268" t="s">
        <v>85</v>
      </c>
      <c r="AV374" s="13" t="s">
        <v>83</v>
      </c>
      <c r="AW374" s="13" t="s">
        <v>32</v>
      </c>
      <c r="AX374" s="13" t="s">
        <v>76</v>
      </c>
      <c r="AY374" s="268" t="s">
        <v>152</v>
      </c>
    </row>
    <row r="375" s="13" customFormat="1">
      <c r="A375" s="13"/>
      <c r="B375" s="258"/>
      <c r="C375" s="259"/>
      <c r="D375" s="260" t="s">
        <v>161</v>
      </c>
      <c r="E375" s="261" t="s">
        <v>1</v>
      </c>
      <c r="F375" s="262" t="s">
        <v>739</v>
      </c>
      <c r="G375" s="259"/>
      <c r="H375" s="261" t="s">
        <v>1</v>
      </c>
      <c r="I375" s="263"/>
      <c r="J375" s="259"/>
      <c r="K375" s="259"/>
      <c r="L375" s="264"/>
      <c r="M375" s="265"/>
      <c r="N375" s="266"/>
      <c r="O375" s="266"/>
      <c r="P375" s="266"/>
      <c r="Q375" s="266"/>
      <c r="R375" s="266"/>
      <c r="S375" s="266"/>
      <c r="T375" s="26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8" t="s">
        <v>161</v>
      </c>
      <c r="AU375" s="268" t="s">
        <v>85</v>
      </c>
      <c r="AV375" s="13" t="s">
        <v>83</v>
      </c>
      <c r="AW375" s="13" t="s">
        <v>32</v>
      </c>
      <c r="AX375" s="13" t="s">
        <v>76</v>
      </c>
      <c r="AY375" s="268" t="s">
        <v>152</v>
      </c>
    </row>
    <row r="376" s="13" customFormat="1">
      <c r="A376" s="13"/>
      <c r="B376" s="258"/>
      <c r="C376" s="259"/>
      <c r="D376" s="260" t="s">
        <v>161</v>
      </c>
      <c r="E376" s="261" t="s">
        <v>1</v>
      </c>
      <c r="F376" s="262" t="s">
        <v>740</v>
      </c>
      <c r="G376" s="259"/>
      <c r="H376" s="261" t="s">
        <v>1</v>
      </c>
      <c r="I376" s="263"/>
      <c r="J376" s="259"/>
      <c r="K376" s="259"/>
      <c r="L376" s="264"/>
      <c r="M376" s="265"/>
      <c r="N376" s="266"/>
      <c r="O376" s="266"/>
      <c r="P376" s="266"/>
      <c r="Q376" s="266"/>
      <c r="R376" s="266"/>
      <c r="S376" s="266"/>
      <c r="T376" s="26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8" t="s">
        <v>161</v>
      </c>
      <c r="AU376" s="268" t="s">
        <v>85</v>
      </c>
      <c r="AV376" s="13" t="s">
        <v>83</v>
      </c>
      <c r="AW376" s="13" t="s">
        <v>32</v>
      </c>
      <c r="AX376" s="13" t="s">
        <v>76</v>
      </c>
      <c r="AY376" s="268" t="s">
        <v>152</v>
      </c>
    </row>
    <row r="377" s="13" customFormat="1">
      <c r="A377" s="13"/>
      <c r="B377" s="258"/>
      <c r="C377" s="259"/>
      <c r="D377" s="260" t="s">
        <v>161</v>
      </c>
      <c r="E377" s="261" t="s">
        <v>1</v>
      </c>
      <c r="F377" s="262" t="s">
        <v>741</v>
      </c>
      <c r="G377" s="259"/>
      <c r="H377" s="261" t="s">
        <v>1</v>
      </c>
      <c r="I377" s="263"/>
      <c r="J377" s="259"/>
      <c r="K377" s="259"/>
      <c r="L377" s="264"/>
      <c r="M377" s="265"/>
      <c r="N377" s="266"/>
      <c r="O377" s="266"/>
      <c r="P377" s="266"/>
      <c r="Q377" s="266"/>
      <c r="R377" s="266"/>
      <c r="S377" s="266"/>
      <c r="T377" s="26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8" t="s">
        <v>161</v>
      </c>
      <c r="AU377" s="268" t="s">
        <v>85</v>
      </c>
      <c r="AV377" s="13" t="s">
        <v>83</v>
      </c>
      <c r="AW377" s="13" t="s">
        <v>32</v>
      </c>
      <c r="AX377" s="13" t="s">
        <v>76</v>
      </c>
      <c r="AY377" s="268" t="s">
        <v>152</v>
      </c>
    </row>
    <row r="378" s="13" customFormat="1">
      <c r="A378" s="13"/>
      <c r="B378" s="258"/>
      <c r="C378" s="259"/>
      <c r="D378" s="260" t="s">
        <v>161</v>
      </c>
      <c r="E378" s="261" t="s">
        <v>1</v>
      </c>
      <c r="F378" s="262" t="s">
        <v>742</v>
      </c>
      <c r="G378" s="259"/>
      <c r="H378" s="261" t="s">
        <v>1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8" t="s">
        <v>161</v>
      </c>
      <c r="AU378" s="268" t="s">
        <v>85</v>
      </c>
      <c r="AV378" s="13" t="s">
        <v>83</v>
      </c>
      <c r="AW378" s="13" t="s">
        <v>32</v>
      </c>
      <c r="AX378" s="13" t="s">
        <v>76</v>
      </c>
      <c r="AY378" s="268" t="s">
        <v>152</v>
      </c>
    </row>
    <row r="379" s="13" customFormat="1">
      <c r="A379" s="13"/>
      <c r="B379" s="258"/>
      <c r="C379" s="259"/>
      <c r="D379" s="260" t="s">
        <v>161</v>
      </c>
      <c r="E379" s="261" t="s">
        <v>1</v>
      </c>
      <c r="F379" s="262" t="s">
        <v>743</v>
      </c>
      <c r="G379" s="259"/>
      <c r="H379" s="261" t="s">
        <v>1</v>
      </c>
      <c r="I379" s="263"/>
      <c r="J379" s="259"/>
      <c r="K379" s="259"/>
      <c r="L379" s="264"/>
      <c r="M379" s="265"/>
      <c r="N379" s="266"/>
      <c r="O379" s="266"/>
      <c r="P379" s="266"/>
      <c r="Q379" s="266"/>
      <c r="R379" s="266"/>
      <c r="S379" s="266"/>
      <c r="T379" s="26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8" t="s">
        <v>161</v>
      </c>
      <c r="AU379" s="268" t="s">
        <v>85</v>
      </c>
      <c r="AV379" s="13" t="s">
        <v>83</v>
      </c>
      <c r="AW379" s="13" t="s">
        <v>32</v>
      </c>
      <c r="AX379" s="13" t="s">
        <v>76</v>
      </c>
      <c r="AY379" s="268" t="s">
        <v>152</v>
      </c>
    </row>
    <row r="380" s="13" customFormat="1">
      <c r="A380" s="13"/>
      <c r="B380" s="258"/>
      <c r="C380" s="259"/>
      <c r="D380" s="260" t="s">
        <v>161</v>
      </c>
      <c r="E380" s="261" t="s">
        <v>1</v>
      </c>
      <c r="F380" s="262" t="s">
        <v>744</v>
      </c>
      <c r="G380" s="259"/>
      <c r="H380" s="261" t="s">
        <v>1</v>
      </c>
      <c r="I380" s="263"/>
      <c r="J380" s="259"/>
      <c r="K380" s="259"/>
      <c r="L380" s="264"/>
      <c r="M380" s="265"/>
      <c r="N380" s="266"/>
      <c r="O380" s="266"/>
      <c r="P380" s="266"/>
      <c r="Q380" s="266"/>
      <c r="R380" s="266"/>
      <c r="S380" s="266"/>
      <c r="T380" s="26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8" t="s">
        <v>161</v>
      </c>
      <c r="AU380" s="268" t="s">
        <v>85</v>
      </c>
      <c r="AV380" s="13" t="s">
        <v>83</v>
      </c>
      <c r="AW380" s="13" t="s">
        <v>32</v>
      </c>
      <c r="AX380" s="13" t="s">
        <v>76</v>
      </c>
      <c r="AY380" s="268" t="s">
        <v>152</v>
      </c>
    </row>
    <row r="381" s="13" customFormat="1">
      <c r="A381" s="13"/>
      <c r="B381" s="258"/>
      <c r="C381" s="259"/>
      <c r="D381" s="260" t="s">
        <v>161</v>
      </c>
      <c r="E381" s="261" t="s">
        <v>1</v>
      </c>
      <c r="F381" s="262" t="s">
        <v>745</v>
      </c>
      <c r="G381" s="259"/>
      <c r="H381" s="261" t="s">
        <v>1</v>
      </c>
      <c r="I381" s="263"/>
      <c r="J381" s="259"/>
      <c r="K381" s="259"/>
      <c r="L381" s="264"/>
      <c r="M381" s="265"/>
      <c r="N381" s="266"/>
      <c r="O381" s="266"/>
      <c r="P381" s="266"/>
      <c r="Q381" s="266"/>
      <c r="R381" s="266"/>
      <c r="S381" s="266"/>
      <c r="T381" s="26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8" t="s">
        <v>161</v>
      </c>
      <c r="AU381" s="268" t="s">
        <v>85</v>
      </c>
      <c r="AV381" s="13" t="s">
        <v>83</v>
      </c>
      <c r="AW381" s="13" t="s">
        <v>32</v>
      </c>
      <c r="AX381" s="13" t="s">
        <v>76</v>
      </c>
      <c r="AY381" s="268" t="s">
        <v>152</v>
      </c>
    </row>
    <row r="382" s="14" customFormat="1">
      <c r="A382" s="14"/>
      <c r="B382" s="269"/>
      <c r="C382" s="270"/>
      <c r="D382" s="260" t="s">
        <v>161</v>
      </c>
      <c r="E382" s="271" t="s">
        <v>1</v>
      </c>
      <c r="F382" s="272" t="s">
        <v>474</v>
      </c>
      <c r="G382" s="270"/>
      <c r="H382" s="273">
        <v>2</v>
      </c>
      <c r="I382" s="274"/>
      <c r="J382" s="270"/>
      <c r="K382" s="270"/>
      <c r="L382" s="275"/>
      <c r="M382" s="276"/>
      <c r="N382" s="277"/>
      <c r="O382" s="277"/>
      <c r="P382" s="277"/>
      <c r="Q382" s="277"/>
      <c r="R382" s="277"/>
      <c r="S382" s="277"/>
      <c r="T382" s="27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9" t="s">
        <v>161</v>
      </c>
      <c r="AU382" s="279" t="s">
        <v>85</v>
      </c>
      <c r="AV382" s="14" t="s">
        <v>85</v>
      </c>
      <c r="AW382" s="14" t="s">
        <v>32</v>
      </c>
      <c r="AX382" s="14" t="s">
        <v>76</v>
      </c>
      <c r="AY382" s="279" t="s">
        <v>152</v>
      </c>
    </row>
    <row r="383" s="15" customFormat="1">
      <c r="A383" s="15"/>
      <c r="B383" s="280"/>
      <c r="C383" s="281"/>
      <c r="D383" s="260" t="s">
        <v>161</v>
      </c>
      <c r="E383" s="282" t="s">
        <v>1</v>
      </c>
      <c r="F383" s="283" t="s">
        <v>165</v>
      </c>
      <c r="G383" s="281"/>
      <c r="H383" s="284">
        <v>2</v>
      </c>
      <c r="I383" s="285"/>
      <c r="J383" s="281"/>
      <c r="K383" s="281"/>
      <c r="L383" s="286"/>
      <c r="M383" s="287"/>
      <c r="N383" s="288"/>
      <c r="O383" s="288"/>
      <c r="P383" s="288"/>
      <c r="Q383" s="288"/>
      <c r="R383" s="288"/>
      <c r="S383" s="288"/>
      <c r="T383" s="28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90" t="s">
        <v>161</v>
      </c>
      <c r="AU383" s="290" t="s">
        <v>85</v>
      </c>
      <c r="AV383" s="15" t="s">
        <v>159</v>
      </c>
      <c r="AW383" s="15" t="s">
        <v>32</v>
      </c>
      <c r="AX383" s="15" t="s">
        <v>83</v>
      </c>
      <c r="AY383" s="290" t="s">
        <v>152</v>
      </c>
    </row>
    <row r="384" s="2" customFormat="1" ht="21.75" customHeight="1">
      <c r="A384" s="38"/>
      <c r="B384" s="39"/>
      <c r="C384" s="244" t="s">
        <v>746</v>
      </c>
      <c r="D384" s="244" t="s">
        <v>155</v>
      </c>
      <c r="E384" s="245" t="s">
        <v>747</v>
      </c>
      <c r="F384" s="246" t="s">
        <v>748</v>
      </c>
      <c r="G384" s="247" t="s">
        <v>570</v>
      </c>
      <c r="H384" s="307"/>
      <c r="I384" s="249"/>
      <c r="J384" s="250">
        <f>ROUND(I384*H384,2)</f>
        <v>0</v>
      </c>
      <c r="K384" s="251"/>
      <c r="L384" s="44"/>
      <c r="M384" s="252" t="s">
        <v>1</v>
      </c>
      <c r="N384" s="253" t="s">
        <v>41</v>
      </c>
      <c r="O384" s="91"/>
      <c r="P384" s="254">
        <f>O384*H384</f>
        <v>0</v>
      </c>
      <c r="Q384" s="254">
        <v>0</v>
      </c>
      <c r="R384" s="254">
        <f>Q384*H384</f>
        <v>0</v>
      </c>
      <c r="S384" s="254">
        <v>0</v>
      </c>
      <c r="T384" s="255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56" t="s">
        <v>249</v>
      </c>
      <c r="AT384" s="256" t="s">
        <v>155</v>
      </c>
      <c r="AU384" s="256" t="s">
        <v>85</v>
      </c>
      <c r="AY384" s="17" t="s">
        <v>152</v>
      </c>
      <c r="BE384" s="257">
        <f>IF(N384="základní",J384,0)</f>
        <v>0</v>
      </c>
      <c r="BF384" s="257">
        <f>IF(N384="snížená",J384,0)</f>
        <v>0</v>
      </c>
      <c r="BG384" s="257">
        <f>IF(N384="zákl. přenesená",J384,0)</f>
        <v>0</v>
      </c>
      <c r="BH384" s="257">
        <f>IF(N384="sníž. přenesená",J384,0)</f>
        <v>0</v>
      </c>
      <c r="BI384" s="257">
        <f>IF(N384="nulová",J384,0)</f>
        <v>0</v>
      </c>
      <c r="BJ384" s="17" t="s">
        <v>83</v>
      </c>
      <c r="BK384" s="257">
        <f>ROUND(I384*H384,2)</f>
        <v>0</v>
      </c>
      <c r="BL384" s="17" t="s">
        <v>249</v>
      </c>
      <c r="BM384" s="256" t="s">
        <v>749</v>
      </c>
    </row>
    <row r="385" s="12" customFormat="1" ht="22.8" customHeight="1">
      <c r="A385" s="12"/>
      <c r="B385" s="228"/>
      <c r="C385" s="229"/>
      <c r="D385" s="230" t="s">
        <v>75</v>
      </c>
      <c r="E385" s="242" t="s">
        <v>750</v>
      </c>
      <c r="F385" s="242" t="s">
        <v>751</v>
      </c>
      <c r="G385" s="229"/>
      <c r="H385" s="229"/>
      <c r="I385" s="232"/>
      <c r="J385" s="243">
        <f>BK385</f>
        <v>0</v>
      </c>
      <c r="K385" s="229"/>
      <c r="L385" s="234"/>
      <c r="M385" s="235"/>
      <c r="N385" s="236"/>
      <c r="O385" s="236"/>
      <c r="P385" s="237">
        <f>SUM(P386:P429)</f>
        <v>0</v>
      </c>
      <c r="Q385" s="236"/>
      <c r="R385" s="237">
        <f>SUM(R386:R429)</f>
        <v>0.36070205999999999</v>
      </c>
      <c r="S385" s="236"/>
      <c r="T385" s="238">
        <f>SUM(T386:T429)</f>
        <v>0.030729920000000001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39" t="s">
        <v>85</v>
      </c>
      <c r="AT385" s="240" t="s">
        <v>75</v>
      </c>
      <c r="AU385" s="240" t="s">
        <v>83</v>
      </c>
      <c r="AY385" s="239" t="s">
        <v>152</v>
      </c>
      <c r="BK385" s="241">
        <f>SUM(BK386:BK429)</f>
        <v>0</v>
      </c>
    </row>
    <row r="386" s="2" customFormat="1" ht="16.5" customHeight="1">
      <c r="A386" s="38"/>
      <c r="B386" s="39"/>
      <c r="C386" s="244" t="s">
        <v>752</v>
      </c>
      <c r="D386" s="244" t="s">
        <v>155</v>
      </c>
      <c r="E386" s="245" t="s">
        <v>753</v>
      </c>
      <c r="F386" s="246" t="s">
        <v>754</v>
      </c>
      <c r="G386" s="247" t="s">
        <v>158</v>
      </c>
      <c r="H386" s="248">
        <v>8.5</v>
      </c>
      <c r="I386" s="249"/>
      <c r="J386" s="250">
        <f>ROUND(I386*H386,2)</f>
        <v>0</v>
      </c>
      <c r="K386" s="251"/>
      <c r="L386" s="44"/>
      <c r="M386" s="252" t="s">
        <v>1</v>
      </c>
      <c r="N386" s="253" t="s">
        <v>41</v>
      </c>
      <c r="O386" s="91"/>
      <c r="P386" s="254">
        <f>O386*H386</f>
        <v>0</v>
      </c>
      <c r="Q386" s="254">
        <v>0</v>
      </c>
      <c r="R386" s="254">
        <f>Q386*H386</f>
        <v>0</v>
      </c>
      <c r="S386" s="254">
        <v>0</v>
      </c>
      <c r="T386" s="255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56" t="s">
        <v>249</v>
      </c>
      <c r="AT386" s="256" t="s">
        <v>155</v>
      </c>
      <c r="AU386" s="256" t="s">
        <v>85</v>
      </c>
      <c r="AY386" s="17" t="s">
        <v>152</v>
      </c>
      <c r="BE386" s="257">
        <f>IF(N386="základní",J386,0)</f>
        <v>0</v>
      </c>
      <c r="BF386" s="257">
        <f>IF(N386="snížená",J386,0)</f>
        <v>0</v>
      </c>
      <c r="BG386" s="257">
        <f>IF(N386="zákl. přenesená",J386,0)</f>
        <v>0</v>
      </c>
      <c r="BH386" s="257">
        <f>IF(N386="sníž. přenesená",J386,0)</f>
        <v>0</v>
      </c>
      <c r="BI386" s="257">
        <f>IF(N386="nulová",J386,0)</f>
        <v>0</v>
      </c>
      <c r="BJ386" s="17" t="s">
        <v>83</v>
      </c>
      <c r="BK386" s="257">
        <f>ROUND(I386*H386,2)</f>
        <v>0</v>
      </c>
      <c r="BL386" s="17" t="s">
        <v>249</v>
      </c>
      <c r="BM386" s="256" t="s">
        <v>755</v>
      </c>
    </row>
    <row r="387" s="13" customFormat="1">
      <c r="A387" s="13"/>
      <c r="B387" s="258"/>
      <c r="C387" s="259"/>
      <c r="D387" s="260" t="s">
        <v>161</v>
      </c>
      <c r="E387" s="261" t="s">
        <v>1</v>
      </c>
      <c r="F387" s="262" t="s">
        <v>482</v>
      </c>
      <c r="G387" s="259"/>
      <c r="H387" s="261" t="s">
        <v>1</v>
      </c>
      <c r="I387" s="263"/>
      <c r="J387" s="259"/>
      <c r="K387" s="259"/>
      <c r="L387" s="264"/>
      <c r="M387" s="265"/>
      <c r="N387" s="266"/>
      <c r="O387" s="266"/>
      <c r="P387" s="266"/>
      <c r="Q387" s="266"/>
      <c r="R387" s="266"/>
      <c r="S387" s="266"/>
      <c r="T387" s="26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8" t="s">
        <v>161</v>
      </c>
      <c r="AU387" s="268" t="s">
        <v>85</v>
      </c>
      <c r="AV387" s="13" t="s">
        <v>83</v>
      </c>
      <c r="AW387" s="13" t="s">
        <v>32</v>
      </c>
      <c r="AX387" s="13" t="s">
        <v>76</v>
      </c>
      <c r="AY387" s="268" t="s">
        <v>152</v>
      </c>
    </row>
    <row r="388" s="13" customFormat="1">
      <c r="A388" s="13"/>
      <c r="B388" s="258"/>
      <c r="C388" s="259"/>
      <c r="D388" s="260" t="s">
        <v>161</v>
      </c>
      <c r="E388" s="261" t="s">
        <v>1</v>
      </c>
      <c r="F388" s="262" t="s">
        <v>756</v>
      </c>
      <c r="G388" s="259"/>
      <c r="H388" s="261" t="s">
        <v>1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8" t="s">
        <v>161</v>
      </c>
      <c r="AU388" s="268" t="s">
        <v>85</v>
      </c>
      <c r="AV388" s="13" t="s">
        <v>83</v>
      </c>
      <c r="AW388" s="13" t="s">
        <v>32</v>
      </c>
      <c r="AX388" s="13" t="s">
        <v>76</v>
      </c>
      <c r="AY388" s="268" t="s">
        <v>152</v>
      </c>
    </row>
    <row r="389" s="14" customFormat="1">
      <c r="A389" s="14"/>
      <c r="B389" s="269"/>
      <c r="C389" s="270"/>
      <c r="D389" s="260" t="s">
        <v>161</v>
      </c>
      <c r="E389" s="271" t="s">
        <v>1</v>
      </c>
      <c r="F389" s="272" t="s">
        <v>516</v>
      </c>
      <c r="G389" s="270"/>
      <c r="H389" s="273">
        <v>8.5</v>
      </c>
      <c r="I389" s="274"/>
      <c r="J389" s="270"/>
      <c r="K389" s="270"/>
      <c r="L389" s="275"/>
      <c r="M389" s="276"/>
      <c r="N389" s="277"/>
      <c r="O389" s="277"/>
      <c r="P389" s="277"/>
      <c r="Q389" s="277"/>
      <c r="R389" s="277"/>
      <c r="S389" s="277"/>
      <c r="T389" s="27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9" t="s">
        <v>161</v>
      </c>
      <c r="AU389" s="279" t="s">
        <v>85</v>
      </c>
      <c r="AV389" s="14" t="s">
        <v>85</v>
      </c>
      <c r="AW389" s="14" t="s">
        <v>32</v>
      </c>
      <c r="AX389" s="14" t="s">
        <v>76</v>
      </c>
      <c r="AY389" s="279" t="s">
        <v>152</v>
      </c>
    </row>
    <row r="390" s="15" customFormat="1">
      <c r="A390" s="15"/>
      <c r="B390" s="280"/>
      <c r="C390" s="281"/>
      <c r="D390" s="260" t="s">
        <v>161</v>
      </c>
      <c r="E390" s="282" t="s">
        <v>1</v>
      </c>
      <c r="F390" s="283" t="s">
        <v>165</v>
      </c>
      <c r="G390" s="281"/>
      <c r="H390" s="284">
        <v>8.5</v>
      </c>
      <c r="I390" s="285"/>
      <c r="J390" s="281"/>
      <c r="K390" s="281"/>
      <c r="L390" s="286"/>
      <c r="M390" s="287"/>
      <c r="N390" s="288"/>
      <c r="O390" s="288"/>
      <c r="P390" s="288"/>
      <c r="Q390" s="288"/>
      <c r="R390" s="288"/>
      <c r="S390" s="288"/>
      <c r="T390" s="289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90" t="s">
        <v>161</v>
      </c>
      <c r="AU390" s="290" t="s">
        <v>85</v>
      </c>
      <c r="AV390" s="15" t="s">
        <v>159</v>
      </c>
      <c r="AW390" s="15" t="s">
        <v>32</v>
      </c>
      <c r="AX390" s="15" t="s">
        <v>83</v>
      </c>
      <c r="AY390" s="290" t="s">
        <v>152</v>
      </c>
    </row>
    <row r="391" s="2" customFormat="1" ht="16.5" customHeight="1">
      <c r="A391" s="38"/>
      <c r="B391" s="39"/>
      <c r="C391" s="244" t="s">
        <v>757</v>
      </c>
      <c r="D391" s="244" t="s">
        <v>155</v>
      </c>
      <c r="E391" s="245" t="s">
        <v>758</v>
      </c>
      <c r="F391" s="246" t="s">
        <v>759</v>
      </c>
      <c r="G391" s="247" t="s">
        <v>158</v>
      </c>
      <c r="H391" s="248">
        <v>8.5</v>
      </c>
      <c r="I391" s="249"/>
      <c r="J391" s="250">
        <f>ROUND(I391*H391,2)</f>
        <v>0</v>
      </c>
      <c r="K391" s="251"/>
      <c r="L391" s="44"/>
      <c r="M391" s="252" t="s">
        <v>1</v>
      </c>
      <c r="N391" s="253" t="s">
        <v>41</v>
      </c>
      <c r="O391" s="91"/>
      <c r="P391" s="254">
        <f>O391*H391</f>
        <v>0</v>
      </c>
      <c r="Q391" s="254">
        <v>0.00029999999999999997</v>
      </c>
      <c r="R391" s="254">
        <f>Q391*H391</f>
        <v>0.0025499999999999997</v>
      </c>
      <c r="S391" s="254">
        <v>0</v>
      </c>
      <c r="T391" s="255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56" t="s">
        <v>249</v>
      </c>
      <c r="AT391" s="256" t="s">
        <v>155</v>
      </c>
      <c r="AU391" s="256" t="s">
        <v>85</v>
      </c>
      <c r="AY391" s="17" t="s">
        <v>152</v>
      </c>
      <c r="BE391" s="257">
        <f>IF(N391="základní",J391,0)</f>
        <v>0</v>
      </c>
      <c r="BF391" s="257">
        <f>IF(N391="snížená",J391,0)</f>
        <v>0</v>
      </c>
      <c r="BG391" s="257">
        <f>IF(N391="zákl. přenesená",J391,0)</f>
        <v>0</v>
      </c>
      <c r="BH391" s="257">
        <f>IF(N391="sníž. přenesená",J391,0)</f>
        <v>0</v>
      </c>
      <c r="BI391" s="257">
        <f>IF(N391="nulová",J391,0)</f>
        <v>0</v>
      </c>
      <c r="BJ391" s="17" t="s">
        <v>83</v>
      </c>
      <c r="BK391" s="257">
        <f>ROUND(I391*H391,2)</f>
        <v>0</v>
      </c>
      <c r="BL391" s="17" t="s">
        <v>249</v>
      </c>
      <c r="BM391" s="256" t="s">
        <v>760</v>
      </c>
    </row>
    <row r="392" s="2" customFormat="1" ht="21.75" customHeight="1">
      <c r="A392" s="38"/>
      <c r="B392" s="39"/>
      <c r="C392" s="244" t="s">
        <v>761</v>
      </c>
      <c r="D392" s="244" t="s">
        <v>155</v>
      </c>
      <c r="E392" s="245" t="s">
        <v>762</v>
      </c>
      <c r="F392" s="246" t="s">
        <v>763</v>
      </c>
      <c r="G392" s="247" t="s">
        <v>158</v>
      </c>
      <c r="H392" s="248">
        <v>8.5</v>
      </c>
      <c r="I392" s="249"/>
      <c r="J392" s="250">
        <f>ROUND(I392*H392,2)</f>
        <v>0</v>
      </c>
      <c r="K392" s="251"/>
      <c r="L392" s="44"/>
      <c r="M392" s="252" t="s">
        <v>1</v>
      </c>
      <c r="N392" s="253" t="s">
        <v>41</v>
      </c>
      <c r="O392" s="91"/>
      <c r="P392" s="254">
        <f>O392*H392</f>
        <v>0</v>
      </c>
      <c r="Q392" s="254">
        <v>0.0075799999999999999</v>
      </c>
      <c r="R392" s="254">
        <f>Q392*H392</f>
        <v>0.064430000000000001</v>
      </c>
      <c r="S392" s="254">
        <v>0</v>
      </c>
      <c r="T392" s="255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56" t="s">
        <v>249</v>
      </c>
      <c r="AT392" s="256" t="s">
        <v>155</v>
      </c>
      <c r="AU392" s="256" t="s">
        <v>85</v>
      </c>
      <c r="AY392" s="17" t="s">
        <v>152</v>
      </c>
      <c r="BE392" s="257">
        <f>IF(N392="základní",J392,0)</f>
        <v>0</v>
      </c>
      <c r="BF392" s="257">
        <f>IF(N392="snížená",J392,0)</f>
        <v>0</v>
      </c>
      <c r="BG392" s="257">
        <f>IF(N392="zákl. přenesená",J392,0)</f>
        <v>0</v>
      </c>
      <c r="BH392" s="257">
        <f>IF(N392="sníž. přenesená",J392,0)</f>
        <v>0</v>
      </c>
      <c r="BI392" s="257">
        <f>IF(N392="nulová",J392,0)</f>
        <v>0</v>
      </c>
      <c r="BJ392" s="17" t="s">
        <v>83</v>
      </c>
      <c r="BK392" s="257">
        <f>ROUND(I392*H392,2)</f>
        <v>0</v>
      </c>
      <c r="BL392" s="17" t="s">
        <v>249</v>
      </c>
      <c r="BM392" s="256" t="s">
        <v>764</v>
      </c>
    </row>
    <row r="393" s="13" customFormat="1">
      <c r="A393" s="13"/>
      <c r="B393" s="258"/>
      <c r="C393" s="259"/>
      <c r="D393" s="260" t="s">
        <v>161</v>
      </c>
      <c r="E393" s="261" t="s">
        <v>1</v>
      </c>
      <c r="F393" s="262" t="s">
        <v>482</v>
      </c>
      <c r="G393" s="259"/>
      <c r="H393" s="261" t="s">
        <v>1</v>
      </c>
      <c r="I393" s="263"/>
      <c r="J393" s="259"/>
      <c r="K393" s="259"/>
      <c r="L393" s="264"/>
      <c r="M393" s="265"/>
      <c r="N393" s="266"/>
      <c r="O393" s="266"/>
      <c r="P393" s="266"/>
      <c r="Q393" s="266"/>
      <c r="R393" s="266"/>
      <c r="S393" s="266"/>
      <c r="T393" s="26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8" t="s">
        <v>161</v>
      </c>
      <c r="AU393" s="268" t="s">
        <v>85</v>
      </c>
      <c r="AV393" s="13" t="s">
        <v>83</v>
      </c>
      <c r="AW393" s="13" t="s">
        <v>32</v>
      </c>
      <c r="AX393" s="13" t="s">
        <v>76</v>
      </c>
      <c r="AY393" s="268" t="s">
        <v>152</v>
      </c>
    </row>
    <row r="394" s="13" customFormat="1">
      <c r="A394" s="13"/>
      <c r="B394" s="258"/>
      <c r="C394" s="259"/>
      <c r="D394" s="260" t="s">
        <v>161</v>
      </c>
      <c r="E394" s="261" t="s">
        <v>1</v>
      </c>
      <c r="F394" s="262" t="s">
        <v>756</v>
      </c>
      <c r="G394" s="259"/>
      <c r="H394" s="261" t="s">
        <v>1</v>
      </c>
      <c r="I394" s="263"/>
      <c r="J394" s="259"/>
      <c r="K394" s="259"/>
      <c r="L394" s="264"/>
      <c r="M394" s="265"/>
      <c r="N394" s="266"/>
      <c r="O394" s="266"/>
      <c r="P394" s="266"/>
      <c r="Q394" s="266"/>
      <c r="R394" s="266"/>
      <c r="S394" s="266"/>
      <c r="T394" s="26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8" t="s">
        <v>161</v>
      </c>
      <c r="AU394" s="268" t="s">
        <v>85</v>
      </c>
      <c r="AV394" s="13" t="s">
        <v>83</v>
      </c>
      <c r="AW394" s="13" t="s">
        <v>32</v>
      </c>
      <c r="AX394" s="13" t="s">
        <v>76</v>
      </c>
      <c r="AY394" s="268" t="s">
        <v>152</v>
      </c>
    </row>
    <row r="395" s="14" customFormat="1">
      <c r="A395" s="14"/>
      <c r="B395" s="269"/>
      <c r="C395" s="270"/>
      <c r="D395" s="260" t="s">
        <v>161</v>
      </c>
      <c r="E395" s="271" t="s">
        <v>1</v>
      </c>
      <c r="F395" s="272" t="s">
        <v>516</v>
      </c>
      <c r="G395" s="270"/>
      <c r="H395" s="273">
        <v>8.5</v>
      </c>
      <c r="I395" s="274"/>
      <c r="J395" s="270"/>
      <c r="K395" s="270"/>
      <c r="L395" s="275"/>
      <c r="M395" s="276"/>
      <c r="N395" s="277"/>
      <c r="O395" s="277"/>
      <c r="P395" s="277"/>
      <c r="Q395" s="277"/>
      <c r="R395" s="277"/>
      <c r="S395" s="277"/>
      <c r="T395" s="27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9" t="s">
        <v>161</v>
      </c>
      <c r="AU395" s="279" t="s">
        <v>85</v>
      </c>
      <c r="AV395" s="14" t="s">
        <v>85</v>
      </c>
      <c r="AW395" s="14" t="s">
        <v>32</v>
      </c>
      <c r="AX395" s="14" t="s">
        <v>76</v>
      </c>
      <c r="AY395" s="279" t="s">
        <v>152</v>
      </c>
    </row>
    <row r="396" s="15" customFormat="1">
      <c r="A396" s="15"/>
      <c r="B396" s="280"/>
      <c r="C396" s="281"/>
      <c r="D396" s="260" t="s">
        <v>161</v>
      </c>
      <c r="E396" s="282" t="s">
        <v>1</v>
      </c>
      <c r="F396" s="283" t="s">
        <v>165</v>
      </c>
      <c r="G396" s="281"/>
      <c r="H396" s="284">
        <v>8.5</v>
      </c>
      <c r="I396" s="285"/>
      <c r="J396" s="281"/>
      <c r="K396" s="281"/>
      <c r="L396" s="286"/>
      <c r="M396" s="287"/>
      <c r="N396" s="288"/>
      <c r="O396" s="288"/>
      <c r="P396" s="288"/>
      <c r="Q396" s="288"/>
      <c r="R396" s="288"/>
      <c r="S396" s="288"/>
      <c r="T396" s="289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90" t="s">
        <v>161</v>
      </c>
      <c r="AU396" s="290" t="s">
        <v>85</v>
      </c>
      <c r="AV396" s="15" t="s">
        <v>159</v>
      </c>
      <c r="AW396" s="15" t="s">
        <v>32</v>
      </c>
      <c r="AX396" s="15" t="s">
        <v>83</v>
      </c>
      <c r="AY396" s="290" t="s">
        <v>152</v>
      </c>
    </row>
    <row r="397" s="2" customFormat="1" ht="21.75" customHeight="1">
      <c r="A397" s="38"/>
      <c r="B397" s="39"/>
      <c r="C397" s="244" t="s">
        <v>765</v>
      </c>
      <c r="D397" s="244" t="s">
        <v>155</v>
      </c>
      <c r="E397" s="245" t="s">
        <v>766</v>
      </c>
      <c r="F397" s="246" t="s">
        <v>767</v>
      </c>
      <c r="G397" s="247" t="s">
        <v>192</v>
      </c>
      <c r="H397" s="248">
        <v>20.66</v>
      </c>
      <c r="I397" s="249"/>
      <c r="J397" s="250">
        <f>ROUND(I397*H397,2)</f>
        <v>0</v>
      </c>
      <c r="K397" s="251"/>
      <c r="L397" s="44"/>
      <c r="M397" s="252" t="s">
        <v>1</v>
      </c>
      <c r="N397" s="253" t="s">
        <v>41</v>
      </c>
      <c r="O397" s="91"/>
      <c r="P397" s="254">
        <f>O397*H397</f>
        <v>0</v>
      </c>
      <c r="Q397" s="254">
        <v>0.00042999999999999999</v>
      </c>
      <c r="R397" s="254">
        <f>Q397*H397</f>
        <v>0.008883799999999999</v>
      </c>
      <c r="S397" s="254">
        <v>0</v>
      </c>
      <c r="T397" s="255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56" t="s">
        <v>249</v>
      </c>
      <c r="AT397" s="256" t="s">
        <v>155</v>
      </c>
      <c r="AU397" s="256" t="s">
        <v>85</v>
      </c>
      <c r="AY397" s="17" t="s">
        <v>152</v>
      </c>
      <c r="BE397" s="257">
        <f>IF(N397="základní",J397,0)</f>
        <v>0</v>
      </c>
      <c r="BF397" s="257">
        <f>IF(N397="snížená",J397,0)</f>
        <v>0</v>
      </c>
      <c r="BG397" s="257">
        <f>IF(N397="zákl. přenesená",J397,0)</f>
        <v>0</v>
      </c>
      <c r="BH397" s="257">
        <f>IF(N397="sníž. přenesená",J397,0)</f>
        <v>0</v>
      </c>
      <c r="BI397" s="257">
        <f>IF(N397="nulová",J397,0)</f>
        <v>0</v>
      </c>
      <c r="BJ397" s="17" t="s">
        <v>83</v>
      </c>
      <c r="BK397" s="257">
        <f>ROUND(I397*H397,2)</f>
        <v>0</v>
      </c>
      <c r="BL397" s="17" t="s">
        <v>249</v>
      </c>
      <c r="BM397" s="256" t="s">
        <v>768</v>
      </c>
    </row>
    <row r="398" s="13" customFormat="1">
      <c r="A398" s="13"/>
      <c r="B398" s="258"/>
      <c r="C398" s="259"/>
      <c r="D398" s="260" t="s">
        <v>161</v>
      </c>
      <c r="E398" s="261" t="s">
        <v>1</v>
      </c>
      <c r="F398" s="262" t="s">
        <v>423</v>
      </c>
      <c r="G398" s="259"/>
      <c r="H398" s="261" t="s">
        <v>1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8" t="s">
        <v>161</v>
      </c>
      <c r="AU398" s="268" t="s">
        <v>85</v>
      </c>
      <c r="AV398" s="13" t="s">
        <v>83</v>
      </c>
      <c r="AW398" s="13" t="s">
        <v>32</v>
      </c>
      <c r="AX398" s="13" t="s">
        <v>76</v>
      </c>
      <c r="AY398" s="268" t="s">
        <v>152</v>
      </c>
    </row>
    <row r="399" s="14" customFormat="1">
      <c r="A399" s="14"/>
      <c r="B399" s="269"/>
      <c r="C399" s="270"/>
      <c r="D399" s="260" t="s">
        <v>161</v>
      </c>
      <c r="E399" s="271" t="s">
        <v>1</v>
      </c>
      <c r="F399" s="272" t="s">
        <v>769</v>
      </c>
      <c r="G399" s="270"/>
      <c r="H399" s="273">
        <v>8.8800000000000008</v>
      </c>
      <c r="I399" s="274"/>
      <c r="J399" s="270"/>
      <c r="K399" s="270"/>
      <c r="L399" s="275"/>
      <c r="M399" s="276"/>
      <c r="N399" s="277"/>
      <c r="O399" s="277"/>
      <c r="P399" s="277"/>
      <c r="Q399" s="277"/>
      <c r="R399" s="277"/>
      <c r="S399" s="277"/>
      <c r="T399" s="27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9" t="s">
        <v>161</v>
      </c>
      <c r="AU399" s="279" t="s">
        <v>85</v>
      </c>
      <c r="AV399" s="14" t="s">
        <v>85</v>
      </c>
      <c r="AW399" s="14" t="s">
        <v>32</v>
      </c>
      <c r="AX399" s="14" t="s">
        <v>76</v>
      </c>
      <c r="AY399" s="279" t="s">
        <v>152</v>
      </c>
    </row>
    <row r="400" s="14" customFormat="1">
      <c r="A400" s="14"/>
      <c r="B400" s="269"/>
      <c r="C400" s="270"/>
      <c r="D400" s="260" t="s">
        <v>161</v>
      </c>
      <c r="E400" s="271" t="s">
        <v>1</v>
      </c>
      <c r="F400" s="272" t="s">
        <v>770</v>
      </c>
      <c r="G400" s="270"/>
      <c r="H400" s="273">
        <v>6.1799999999999997</v>
      </c>
      <c r="I400" s="274"/>
      <c r="J400" s="270"/>
      <c r="K400" s="270"/>
      <c r="L400" s="275"/>
      <c r="M400" s="276"/>
      <c r="N400" s="277"/>
      <c r="O400" s="277"/>
      <c r="P400" s="277"/>
      <c r="Q400" s="277"/>
      <c r="R400" s="277"/>
      <c r="S400" s="277"/>
      <c r="T400" s="27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9" t="s">
        <v>161</v>
      </c>
      <c r="AU400" s="279" t="s">
        <v>85</v>
      </c>
      <c r="AV400" s="14" t="s">
        <v>85</v>
      </c>
      <c r="AW400" s="14" t="s">
        <v>32</v>
      </c>
      <c r="AX400" s="14" t="s">
        <v>76</v>
      </c>
      <c r="AY400" s="279" t="s">
        <v>152</v>
      </c>
    </row>
    <row r="401" s="14" customFormat="1">
      <c r="A401" s="14"/>
      <c r="B401" s="269"/>
      <c r="C401" s="270"/>
      <c r="D401" s="260" t="s">
        <v>161</v>
      </c>
      <c r="E401" s="271" t="s">
        <v>1</v>
      </c>
      <c r="F401" s="272" t="s">
        <v>771</v>
      </c>
      <c r="G401" s="270"/>
      <c r="H401" s="273">
        <v>5.5999999999999996</v>
      </c>
      <c r="I401" s="274"/>
      <c r="J401" s="270"/>
      <c r="K401" s="270"/>
      <c r="L401" s="275"/>
      <c r="M401" s="276"/>
      <c r="N401" s="277"/>
      <c r="O401" s="277"/>
      <c r="P401" s="277"/>
      <c r="Q401" s="277"/>
      <c r="R401" s="277"/>
      <c r="S401" s="277"/>
      <c r="T401" s="27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9" t="s">
        <v>161</v>
      </c>
      <c r="AU401" s="279" t="s">
        <v>85</v>
      </c>
      <c r="AV401" s="14" t="s">
        <v>85</v>
      </c>
      <c r="AW401" s="14" t="s">
        <v>32</v>
      </c>
      <c r="AX401" s="14" t="s">
        <v>76</v>
      </c>
      <c r="AY401" s="279" t="s">
        <v>152</v>
      </c>
    </row>
    <row r="402" s="15" customFormat="1">
      <c r="A402" s="15"/>
      <c r="B402" s="280"/>
      <c r="C402" s="281"/>
      <c r="D402" s="260" t="s">
        <v>161</v>
      </c>
      <c r="E402" s="282" t="s">
        <v>1</v>
      </c>
      <c r="F402" s="283" t="s">
        <v>165</v>
      </c>
      <c r="G402" s="281"/>
      <c r="H402" s="284">
        <v>20.66</v>
      </c>
      <c r="I402" s="285"/>
      <c r="J402" s="281"/>
      <c r="K402" s="281"/>
      <c r="L402" s="286"/>
      <c r="M402" s="287"/>
      <c r="N402" s="288"/>
      <c r="O402" s="288"/>
      <c r="P402" s="288"/>
      <c r="Q402" s="288"/>
      <c r="R402" s="288"/>
      <c r="S402" s="288"/>
      <c r="T402" s="289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90" t="s">
        <v>161</v>
      </c>
      <c r="AU402" s="290" t="s">
        <v>85</v>
      </c>
      <c r="AV402" s="15" t="s">
        <v>159</v>
      </c>
      <c r="AW402" s="15" t="s">
        <v>32</v>
      </c>
      <c r="AX402" s="15" t="s">
        <v>83</v>
      </c>
      <c r="AY402" s="290" t="s">
        <v>152</v>
      </c>
    </row>
    <row r="403" s="2" customFormat="1" ht="21.75" customHeight="1">
      <c r="A403" s="38"/>
      <c r="B403" s="39"/>
      <c r="C403" s="296" t="s">
        <v>772</v>
      </c>
      <c r="D403" s="296" t="s">
        <v>492</v>
      </c>
      <c r="E403" s="297" t="s">
        <v>773</v>
      </c>
      <c r="F403" s="298" t="s">
        <v>774</v>
      </c>
      <c r="G403" s="299" t="s">
        <v>256</v>
      </c>
      <c r="H403" s="300">
        <v>75.754000000000005</v>
      </c>
      <c r="I403" s="301"/>
      <c r="J403" s="302">
        <f>ROUND(I403*H403,2)</f>
        <v>0</v>
      </c>
      <c r="K403" s="303"/>
      <c r="L403" s="304"/>
      <c r="M403" s="305" t="s">
        <v>1</v>
      </c>
      <c r="N403" s="306" t="s">
        <v>41</v>
      </c>
      <c r="O403" s="91"/>
      <c r="P403" s="254">
        <f>O403*H403</f>
        <v>0</v>
      </c>
      <c r="Q403" s="254">
        <v>0.00044999999999999999</v>
      </c>
      <c r="R403" s="254">
        <f>Q403*H403</f>
        <v>0.034089300000000003</v>
      </c>
      <c r="S403" s="254">
        <v>0</v>
      </c>
      <c r="T403" s="255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56" t="s">
        <v>345</v>
      </c>
      <c r="AT403" s="256" t="s">
        <v>492</v>
      </c>
      <c r="AU403" s="256" t="s">
        <v>85</v>
      </c>
      <c r="AY403" s="17" t="s">
        <v>152</v>
      </c>
      <c r="BE403" s="257">
        <f>IF(N403="základní",J403,0)</f>
        <v>0</v>
      </c>
      <c r="BF403" s="257">
        <f>IF(N403="snížená",J403,0)</f>
        <v>0</v>
      </c>
      <c r="BG403" s="257">
        <f>IF(N403="zákl. přenesená",J403,0)</f>
        <v>0</v>
      </c>
      <c r="BH403" s="257">
        <f>IF(N403="sníž. přenesená",J403,0)</f>
        <v>0</v>
      </c>
      <c r="BI403" s="257">
        <f>IF(N403="nulová",J403,0)</f>
        <v>0</v>
      </c>
      <c r="BJ403" s="17" t="s">
        <v>83</v>
      </c>
      <c r="BK403" s="257">
        <f>ROUND(I403*H403,2)</f>
        <v>0</v>
      </c>
      <c r="BL403" s="17" t="s">
        <v>249</v>
      </c>
      <c r="BM403" s="256" t="s">
        <v>775</v>
      </c>
    </row>
    <row r="404" s="14" customFormat="1">
      <c r="A404" s="14"/>
      <c r="B404" s="269"/>
      <c r="C404" s="270"/>
      <c r="D404" s="260" t="s">
        <v>161</v>
      </c>
      <c r="E404" s="271" t="s">
        <v>1</v>
      </c>
      <c r="F404" s="272" t="s">
        <v>776</v>
      </c>
      <c r="G404" s="270"/>
      <c r="H404" s="273">
        <v>68.867000000000004</v>
      </c>
      <c r="I404" s="274"/>
      <c r="J404" s="270"/>
      <c r="K404" s="270"/>
      <c r="L404" s="275"/>
      <c r="M404" s="276"/>
      <c r="N404" s="277"/>
      <c r="O404" s="277"/>
      <c r="P404" s="277"/>
      <c r="Q404" s="277"/>
      <c r="R404" s="277"/>
      <c r="S404" s="277"/>
      <c r="T404" s="27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9" t="s">
        <v>161</v>
      </c>
      <c r="AU404" s="279" t="s">
        <v>85</v>
      </c>
      <c r="AV404" s="14" t="s">
        <v>85</v>
      </c>
      <c r="AW404" s="14" t="s">
        <v>32</v>
      </c>
      <c r="AX404" s="14" t="s">
        <v>76</v>
      </c>
      <c r="AY404" s="279" t="s">
        <v>152</v>
      </c>
    </row>
    <row r="405" s="15" customFormat="1">
      <c r="A405" s="15"/>
      <c r="B405" s="280"/>
      <c r="C405" s="281"/>
      <c r="D405" s="260" t="s">
        <v>161</v>
      </c>
      <c r="E405" s="282" t="s">
        <v>1</v>
      </c>
      <c r="F405" s="283" t="s">
        <v>165</v>
      </c>
      <c r="G405" s="281"/>
      <c r="H405" s="284">
        <v>68.867000000000004</v>
      </c>
      <c r="I405" s="285"/>
      <c r="J405" s="281"/>
      <c r="K405" s="281"/>
      <c r="L405" s="286"/>
      <c r="M405" s="287"/>
      <c r="N405" s="288"/>
      <c r="O405" s="288"/>
      <c r="P405" s="288"/>
      <c r="Q405" s="288"/>
      <c r="R405" s="288"/>
      <c r="S405" s="288"/>
      <c r="T405" s="289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90" t="s">
        <v>161</v>
      </c>
      <c r="AU405" s="290" t="s">
        <v>85</v>
      </c>
      <c r="AV405" s="15" t="s">
        <v>159</v>
      </c>
      <c r="AW405" s="15" t="s">
        <v>32</v>
      </c>
      <c r="AX405" s="15" t="s">
        <v>83</v>
      </c>
      <c r="AY405" s="290" t="s">
        <v>152</v>
      </c>
    </row>
    <row r="406" s="14" customFormat="1">
      <c r="A406" s="14"/>
      <c r="B406" s="269"/>
      <c r="C406" s="270"/>
      <c r="D406" s="260" t="s">
        <v>161</v>
      </c>
      <c r="E406" s="270"/>
      <c r="F406" s="272" t="s">
        <v>777</v>
      </c>
      <c r="G406" s="270"/>
      <c r="H406" s="273">
        <v>75.754000000000005</v>
      </c>
      <c r="I406" s="274"/>
      <c r="J406" s="270"/>
      <c r="K406" s="270"/>
      <c r="L406" s="275"/>
      <c r="M406" s="276"/>
      <c r="N406" s="277"/>
      <c r="O406" s="277"/>
      <c r="P406" s="277"/>
      <c r="Q406" s="277"/>
      <c r="R406" s="277"/>
      <c r="S406" s="277"/>
      <c r="T406" s="278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9" t="s">
        <v>161</v>
      </c>
      <c r="AU406" s="279" t="s">
        <v>85</v>
      </c>
      <c r="AV406" s="14" t="s">
        <v>85</v>
      </c>
      <c r="AW406" s="14" t="s">
        <v>4</v>
      </c>
      <c r="AX406" s="14" t="s">
        <v>83</v>
      </c>
      <c r="AY406" s="279" t="s">
        <v>152</v>
      </c>
    </row>
    <row r="407" s="2" customFormat="1" ht="16.5" customHeight="1">
      <c r="A407" s="38"/>
      <c r="B407" s="39"/>
      <c r="C407" s="244" t="s">
        <v>778</v>
      </c>
      <c r="D407" s="244" t="s">
        <v>155</v>
      </c>
      <c r="E407" s="245" t="s">
        <v>779</v>
      </c>
      <c r="F407" s="246" t="s">
        <v>780</v>
      </c>
      <c r="G407" s="247" t="s">
        <v>158</v>
      </c>
      <c r="H407" s="248">
        <v>7.1200000000000001</v>
      </c>
      <c r="I407" s="249"/>
      <c r="J407" s="250">
        <f>ROUND(I407*H407,2)</f>
        <v>0</v>
      </c>
      <c r="K407" s="251"/>
      <c r="L407" s="44"/>
      <c r="M407" s="252" t="s">
        <v>1</v>
      </c>
      <c r="N407" s="253" t="s">
        <v>41</v>
      </c>
      <c r="O407" s="91"/>
      <c r="P407" s="254">
        <f>O407*H407</f>
        <v>0</v>
      </c>
      <c r="Q407" s="254">
        <v>0.00191</v>
      </c>
      <c r="R407" s="254">
        <f>Q407*H407</f>
        <v>0.013599200000000001</v>
      </c>
      <c r="S407" s="254">
        <v>0.00332</v>
      </c>
      <c r="T407" s="255">
        <f>S407*H407</f>
        <v>0.0236384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56" t="s">
        <v>249</v>
      </c>
      <c r="AT407" s="256" t="s">
        <v>155</v>
      </c>
      <c r="AU407" s="256" t="s">
        <v>85</v>
      </c>
      <c r="AY407" s="17" t="s">
        <v>152</v>
      </c>
      <c r="BE407" s="257">
        <f>IF(N407="základní",J407,0)</f>
        <v>0</v>
      </c>
      <c r="BF407" s="257">
        <f>IF(N407="snížená",J407,0)</f>
        <v>0</v>
      </c>
      <c r="BG407" s="257">
        <f>IF(N407="zákl. přenesená",J407,0)</f>
        <v>0</v>
      </c>
      <c r="BH407" s="257">
        <f>IF(N407="sníž. přenesená",J407,0)</f>
        <v>0</v>
      </c>
      <c r="BI407" s="257">
        <f>IF(N407="nulová",J407,0)</f>
        <v>0</v>
      </c>
      <c r="BJ407" s="17" t="s">
        <v>83</v>
      </c>
      <c r="BK407" s="257">
        <f>ROUND(I407*H407,2)</f>
        <v>0</v>
      </c>
      <c r="BL407" s="17" t="s">
        <v>249</v>
      </c>
      <c r="BM407" s="256" t="s">
        <v>781</v>
      </c>
    </row>
    <row r="408" s="13" customFormat="1">
      <c r="A408" s="13"/>
      <c r="B408" s="258"/>
      <c r="C408" s="259"/>
      <c r="D408" s="260" t="s">
        <v>161</v>
      </c>
      <c r="E408" s="261" t="s">
        <v>1</v>
      </c>
      <c r="F408" s="262" t="s">
        <v>423</v>
      </c>
      <c r="G408" s="259"/>
      <c r="H408" s="261" t="s">
        <v>1</v>
      </c>
      <c r="I408" s="263"/>
      <c r="J408" s="259"/>
      <c r="K408" s="259"/>
      <c r="L408" s="264"/>
      <c r="M408" s="265"/>
      <c r="N408" s="266"/>
      <c r="O408" s="266"/>
      <c r="P408" s="266"/>
      <c r="Q408" s="266"/>
      <c r="R408" s="266"/>
      <c r="S408" s="266"/>
      <c r="T408" s="26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8" t="s">
        <v>161</v>
      </c>
      <c r="AU408" s="268" t="s">
        <v>85</v>
      </c>
      <c r="AV408" s="13" t="s">
        <v>83</v>
      </c>
      <c r="AW408" s="13" t="s">
        <v>32</v>
      </c>
      <c r="AX408" s="13" t="s">
        <v>76</v>
      </c>
      <c r="AY408" s="268" t="s">
        <v>152</v>
      </c>
    </row>
    <row r="409" s="13" customFormat="1">
      <c r="A409" s="13"/>
      <c r="B409" s="258"/>
      <c r="C409" s="259"/>
      <c r="D409" s="260" t="s">
        <v>161</v>
      </c>
      <c r="E409" s="261" t="s">
        <v>1</v>
      </c>
      <c r="F409" s="262" t="s">
        <v>365</v>
      </c>
      <c r="G409" s="259"/>
      <c r="H409" s="261" t="s">
        <v>1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8" t="s">
        <v>161</v>
      </c>
      <c r="AU409" s="268" t="s">
        <v>85</v>
      </c>
      <c r="AV409" s="13" t="s">
        <v>83</v>
      </c>
      <c r="AW409" s="13" t="s">
        <v>32</v>
      </c>
      <c r="AX409" s="13" t="s">
        <v>76</v>
      </c>
      <c r="AY409" s="268" t="s">
        <v>152</v>
      </c>
    </row>
    <row r="410" s="14" customFormat="1">
      <c r="A410" s="14"/>
      <c r="B410" s="269"/>
      <c r="C410" s="270"/>
      <c r="D410" s="260" t="s">
        <v>161</v>
      </c>
      <c r="E410" s="271" t="s">
        <v>1</v>
      </c>
      <c r="F410" s="272" t="s">
        <v>782</v>
      </c>
      <c r="G410" s="270"/>
      <c r="H410" s="273">
        <v>7.1200000000000001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9" t="s">
        <v>161</v>
      </c>
      <c r="AU410" s="279" t="s">
        <v>85</v>
      </c>
      <c r="AV410" s="14" t="s">
        <v>85</v>
      </c>
      <c r="AW410" s="14" t="s">
        <v>32</v>
      </c>
      <c r="AX410" s="14" t="s">
        <v>76</v>
      </c>
      <c r="AY410" s="279" t="s">
        <v>152</v>
      </c>
    </row>
    <row r="411" s="15" customFormat="1">
      <c r="A411" s="15"/>
      <c r="B411" s="280"/>
      <c r="C411" s="281"/>
      <c r="D411" s="260" t="s">
        <v>161</v>
      </c>
      <c r="E411" s="282" t="s">
        <v>1</v>
      </c>
      <c r="F411" s="283" t="s">
        <v>165</v>
      </c>
      <c r="G411" s="281"/>
      <c r="H411" s="284">
        <v>7.1200000000000001</v>
      </c>
      <c r="I411" s="285"/>
      <c r="J411" s="281"/>
      <c r="K411" s="281"/>
      <c r="L411" s="286"/>
      <c r="M411" s="287"/>
      <c r="N411" s="288"/>
      <c r="O411" s="288"/>
      <c r="P411" s="288"/>
      <c r="Q411" s="288"/>
      <c r="R411" s="288"/>
      <c r="S411" s="288"/>
      <c r="T411" s="289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90" t="s">
        <v>161</v>
      </c>
      <c r="AU411" s="290" t="s">
        <v>85</v>
      </c>
      <c r="AV411" s="15" t="s">
        <v>159</v>
      </c>
      <c r="AW411" s="15" t="s">
        <v>32</v>
      </c>
      <c r="AX411" s="15" t="s">
        <v>83</v>
      </c>
      <c r="AY411" s="290" t="s">
        <v>152</v>
      </c>
    </row>
    <row r="412" s="2" customFormat="1" ht="16.5" customHeight="1">
      <c r="A412" s="38"/>
      <c r="B412" s="39"/>
      <c r="C412" s="244" t="s">
        <v>783</v>
      </c>
      <c r="D412" s="244" t="s">
        <v>155</v>
      </c>
      <c r="E412" s="245" t="s">
        <v>784</v>
      </c>
      <c r="F412" s="246" t="s">
        <v>785</v>
      </c>
      <c r="G412" s="247" t="s">
        <v>158</v>
      </c>
      <c r="H412" s="248">
        <v>2.1360000000000001</v>
      </c>
      <c r="I412" s="249"/>
      <c r="J412" s="250">
        <f>ROUND(I412*H412,2)</f>
        <v>0</v>
      </c>
      <c r="K412" s="251"/>
      <c r="L412" s="44"/>
      <c r="M412" s="252" t="s">
        <v>1</v>
      </c>
      <c r="N412" s="253" t="s">
        <v>41</v>
      </c>
      <c r="O412" s="91"/>
      <c r="P412" s="254">
        <f>O412*H412</f>
        <v>0</v>
      </c>
      <c r="Q412" s="254">
        <v>0.00191</v>
      </c>
      <c r="R412" s="254">
        <f>Q412*H412</f>
        <v>0.00407976</v>
      </c>
      <c r="S412" s="254">
        <v>0.00332</v>
      </c>
      <c r="T412" s="255">
        <f>S412*H412</f>
        <v>0.0070915200000000005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56" t="s">
        <v>249</v>
      </c>
      <c r="AT412" s="256" t="s">
        <v>155</v>
      </c>
      <c r="AU412" s="256" t="s">
        <v>85</v>
      </c>
      <c r="AY412" s="17" t="s">
        <v>152</v>
      </c>
      <c r="BE412" s="257">
        <f>IF(N412="základní",J412,0)</f>
        <v>0</v>
      </c>
      <c r="BF412" s="257">
        <f>IF(N412="snížená",J412,0)</f>
        <v>0</v>
      </c>
      <c r="BG412" s="257">
        <f>IF(N412="zákl. přenesená",J412,0)</f>
        <v>0</v>
      </c>
      <c r="BH412" s="257">
        <f>IF(N412="sníž. přenesená",J412,0)</f>
        <v>0</v>
      </c>
      <c r="BI412" s="257">
        <f>IF(N412="nulová",J412,0)</f>
        <v>0</v>
      </c>
      <c r="BJ412" s="17" t="s">
        <v>83</v>
      </c>
      <c r="BK412" s="257">
        <f>ROUND(I412*H412,2)</f>
        <v>0</v>
      </c>
      <c r="BL412" s="17" t="s">
        <v>249</v>
      </c>
      <c r="BM412" s="256" t="s">
        <v>786</v>
      </c>
    </row>
    <row r="413" s="13" customFormat="1">
      <c r="A413" s="13"/>
      <c r="B413" s="258"/>
      <c r="C413" s="259"/>
      <c r="D413" s="260" t="s">
        <v>161</v>
      </c>
      <c r="E413" s="261" t="s">
        <v>1</v>
      </c>
      <c r="F413" s="262" t="s">
        <v>423</v>
      </c>
      <c r="G413" s="259"/>
      <c r="H413" s="261" t="s">
        <v>1</v>
      </c>
      <c r="I413" s="263"/>
      <c r="J413" s="259"/>
      <c r="K413" s="259"/>
      <c r="L413" s="264"/>
      <c r="M413" s="265"/>
      <c r="N413" s="266"/>
      <c r="O413" s="266"/>
      <c r="P413" s="266"/>
      <c r="Q413" s="266"/>
      <c r="R413" s="266"/>
      <c r="S413" s="266"/>
      <c r="T413" s="26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8" t="s">
        <v>161</v>
      </c>
      <c r="AU413" s="268" t="s">
        <v>85</v>
      </c>
      <c r="AV413" s="13" t="s">
        <v>83</v>
      </c>
      <c r="AW413" s="13" t="s">
        <v>32</v>
      </c>
      <c r="AX413" s="13" t="s">
        <v>76</v>
      </c>
      <c r="AY413" s="268" t="s">
        <v>152</v>
      </c>
    </row>
    <row r="414" s="13" customFormat="1">
      <c r="A414" s="13"/>
      <c r="B414" s="258"/>
      <c r="C414" s="259"/>
      <c r="D414" s="260" t="s">
        <v>161</v>
      </c>
      <c r="E414" s="261" t="s">
        <v>1</v>
      </c>
      <c r="F414" s="262" t="s">
        <v>787</v>
      </c>
      <c r="G414" s="259"/>
      <c r="H414" s="261" t="s">
        <v>1</v>
      </c>
      <c r="I414" s="263"/>
      <c r="J414" s="259"/>
      <c r="K414" s="259"/>
      <c r="L414" s="264"/>
      <c r="M414" s="265"/>
      <c r="N414" s="266"/>
      <c r="O414" s="266"/>
      <c r="P414" s="266"/>
      <c r="Q414" s="266"/>
      <c r="R414" s="266"/>
      <c r="S414" s="266"/>
      <c r="T414" s="26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8" t="s">
        <v>161</v>
      </c>
      <c r="AU414" s="268" t="s">
        <v>85</v>
      </c>
      <c r="AV414" s="13" t="s">
        <v>83</v>
      </c>
      <c r="AW414" s="13" t="s">
        <v>32</v>
      </c>
      <c r="AX414" s="13" t="s">
        <v>76</v>
      </c>
      <c r="AY414" s="268" t="s">
        <v>152</v>
      </c>
    </row>
    <row r="415" s="14" customFormat="1">
      <c r="A415" s="14"/>
      <c r="B415" s="269"/>
      <c r="C415" s="270"/>
      <c r="D415" s="260" t="s">
        <v>161</v>
      </c>
      <c r="E415" s="271" t="s">
        <v>1</v>
      </c>
      <c r="F415" s="272" t="s">
        <v>788</v>
      </c>
      <c r="G415" s="270"/>
      <c r="H415" s="273">
        <v>2.1360000000000001</v>
      </c>
      <c r="I415" s="274"/>
      <c r="J415" s="270"/>
      <c r="K415" s="270"/>
      <c r="L415" s="275"/>
      <c r="M415" s="276"/>
      <c r="N415" s="277"/>
      <c r="O415" s="277"/>
      <c r="P415" s="277"/>
      <c r="Q415" s="277"/>
      <c r="R415" s="277"/>
      <c r="S415" s="277"/>
      <c r="T415" s="27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9" t="s">
        <v>161</v>
      </c>
      <c r="AU415" s="279" t="s">
        <v>85</v>
      </c>
      <c r="AV415" s="14" t="s">
        <v>85</v>
      </c>
      <c r="AW415" s="14" t="s">
        <v>32</v>
      </c>
      <c r="AX415" s="14" t="s">
        <v>76</v>
      </c>
      <c r="AY415" s="279" t="s">
        <v>152</v>
      </c>
    </row>
    <row r="416" s="15" customFormat="1">
      <c r="A416" s="15"/>
      <c r="B416" s="280"/>
      <c r="C416" s="281"/>
      <c r="D416" s="260" t="s">
        <v>161</v>
      </c>
      <c r="E416" s="282" t="s">
        <v>1</v>
      </c>
      <c r="F416" s="283" t="s">
        <v>165</v>
      </c>
      <c r="G416" s="281"/>
      <c r="H416" s="284">
        <v>2.1360000000000001</v>
      </c>
      <c r="I416" s="285"/>
      <c r="J416" s="281"/>
      <c r="K416" s="281"/>
      <c r="L416" s="286"/>
      <c r="M416" s="287"/>
      <c r="N416" s="288"/>
      <c r="O416" s="288"/>
      <c r="P416" s="288"/>
      <c r="Q416" s="288"/>
      <c r="R416" s="288"/>
      <c r="S416" s="288"/>
      <c r="T416" s="28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90" t="s">
        <v>161</v>
      </c>
      <c r="AU416" s="290" t="s">
        <v>85</v>
      </c>
      <c r="AV416" s="15" t="s">
        <v>159</v>
      </c>
      <c r="AW416" s="15" t="s">
        <v>32</v>
      </c>
      <c r="AX416" s="15" t="s">
        <v>83</v>
      </c>
      <c r="AY416" s="290" t="s">
        <v>152</v>
      </c>
    </row>
    <row r="417" s="2" customFormat="1" ht="21.75" customHeight="1">
      <c r="A417" s="38"/>
      <c r="B417" s="39"/>
      <c r="C417" s="244" t="s">
        <v>789</v>
      </c>
      <c r="D417" s="244" t="s">
        <v>155</v>
      </c>
      <c r="E417" s="245" t="s">
        <v>790</v>
      </c>
      <c r="F417" s="246" t="s">
        <v>791</v>
      </c>
      <c r="G417" s="247" t="s">
        <v>158</v>
      </c>
      <c r="H417" s="248">
        <v>8.5</v>
      </c>
      <c r="I417" s="249"/>
      <c r="J417" s="250">
        <f>ROUND(I417*H417,2)</f>
        <v>0</v>
      </c>
      <c r="K417" s="251"/>
      <c r="L417" s="44"/>
      <c r="M417" s="252" t="s">
        <v>1</v>
      </c>
      <c r="N417" s="253" t="s">
        <v>41</v>
      </c>
      <c r="O417" s="91"/>
      <c r="P417" s="254">
        <f>O417*H417</f>
        <v>0</v>
      </c>
      <c r="Q417" s="254">
        <v>0.0063</v>
      </c>
      <c r="R417" s="254">
        <f>Q417*H417</f>
        <v>0.05355</v>
      </c>
      <c r="S417" s="254">
        <v>0</v>
      </c>
      <c r="T417" s="255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56" t="s">
        <v>249</v>
      </c>
      <c r="AT417" s="256" t="s">
        <v>155</v>
      </c>
      <c r="AU417" s="256" t="s">
        <v>85</v>
      </c>
      <c r="AY417" s="17" t="s">
        <v>152</v>
      </c>
      <c r="BE417" s="257">
        <f>IF(N417="základní",J417,0)</f>
        <v>0</v>
      </c>
      <c r="BF417" s="257">
        <f>IF(N417="snížená",J417,0)</f>
        <v>0</v>
      </c>
      <c r="BG417" s="257">
        <f>IF(N417="zákl. přenesená",J417,0)</f>
        <v>0</v>
      </c>
      <c r="BH417" s="257">
        <f>IF(N417="sníž. přenesená",J417,0)</f>
        <v>0</v>
      </c>
      <c r="BI417" s="257">
        <f>IF(N417="nulová",J417,0)</f>
        <v>0</v>
      </c>
      <c r="BJ417" s="17" t="s">
        <v>83</v>
      </c>
      <c r="BK417" s="257">
        <f>ROUND(I417*H417,2)</f>
        <v>0</v>
      </c>
      <c r="BL417" s="17" t="s">
        <v>249</v>
      </c>
      <c r="BM417" s="256" t="s">
        <v>792</v>
      </c>
    </row>
    <row r="418" s="13" customFormat="1">
      <c r="A418" s="13"/>
      <c r="B418" s="258"/>
      <c r="C418" s="259"/>
      <c r="D418" s="260" t="s">
        <v>161</v>
      </c>
      <c r="E418" s="261" t="s">
        <v>1</v>
      </c>
      <c r="F418" s="262" t="s">
        <v>482</v>
      </c>
      <c r="G418" s="259"/>
      <c r="H418" s="261" t="s">
        <v>1</v>
      </c>
      <c r="I418" s="263"/>
      <c r="J418" s="259"/>
      <c r="K418" s="259"/>
      <c r="L418" s="264"/>
      <c r="M418" s="265"/>
      <c r="N418" s="266"/>
      <c r="O418" s="266"/>
      <c r="P418" s="266"/>
      <c r="Q418" s="266"/>
      <c r="R418" s="266"/>
      <c r="S418" s="266"/>
      <c r="T418" s="26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8" t="s">
        <v>161</v>
      </c>
      <c r="AU418" s="268" t="s">
        <v>85</v>
      </c>
      <c r="AV418" s="13" t="s">
        <v>83</v>
      </c>
      <c r="AW418" s="13" t="s">
        <v>32</v>
      </c>
      <c r="AX418" s="13" t="s">
        <v>76</v>
      </c>
      <c r="AY418" s="268" t="s">
        <v>152</v>
      </c>
    </row>
    <row r="419" s="13" customFormat="1">
      <c r="A419" s="13"/>
      <c r="B419" s="258"/>
      <c r="C419" s="259"/>
      <c r="D419" s="260" t="s">
        <v>161</v>
      </c>
      <c r="E419" s="261" t="s">
        <v>1</v>
      </c>
      <c r="F419" s="262" t="s">
        <v>756</v>
      </c>
      <c r="G419" s="259"/>
      <c r="H419" s="261" t="s">
        <v>1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8" t="s">
        <v>161</v>
      </c>
      <c r="AU419" s="268" t="s">
        <v>85</v>
      </c>
      <c r="AV419" s="13" t="s">
        <v>83</v>
      </c>
      <c r="AW419" s="13" t="s">
        <v>32</v>
      </c>
      <c r="AX419" s="13" t="s">
        <v>76</v>
      </c>
      <c r="AY419" s="268" t="s">
        <v>152</v>
      </c>
    </row>
    <row r="420" s="14" customFormat="1">
      <c r="A420" s="14"/>
      <c r="B420" s="269"/>
      <c r="C420" s="270"/>
      <c r="D420" s="260" t="s">
        <v>161</v>
      </c>
      <c r="E420" s="271" t="s">
        <v>1</v>
      </c>
      <c r="F420" s="272" t="s">
        <v>516</v>
      </c>
      <c r="G420" s="270"/>
      <c r="H420" s="273">
        <v>8.5</v>
      </c>
      <c r="I420" s="274"/>
      <c r="J420" s="270"/>
      <c r="K420" s="270"/>
      <c r="L420" s="275"/>
      <c r="M420" s="276"/>
      <c r="N420" s="277"/>
      <c r="O420" s="277"/>
      <c r="P420" s="277"/>
      <c r="Q420" s="277"/>
      <c r="R420" s="277"/>
      <c r="S420" s="277"/>
      <c r="T420" s="278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9" t="s">
        <v>161</v>
      </c>
      <c r="AU420" s="279" t="s">
        <v>85</v>
      </c>
      <c r="AV420" s="14" t="s">
        <v>85</v>
      </c>
      <c r="AW420" s="14" t="s">
        <v>32</v>
      </c>
      <c r="AX420" s="14" t="s">
        <v>76</v>
      </c>
      <c r="AY420" s="279" t="s">
        <v>152</v>
      </c>
    </row>
    <row r="421" s="15" customFormat="1">
      <c r="A421" s="15"/>
      <c r="B421" s="280"/>
      <c r="C421" s="281"/>
      <c r="D421" s="260" t="s">
        <v>161</v>
      </c>
      <c r="E421" s="282" t="s">
        <v>1</v>
      </c>
      <c r="F421" s="283" t="s">
        <v>165</v>
      </c>
      <c r="G421" s="281"/>
      <c r="H421" s="284">
        <v>8.5</v>
      </c>
      <c r="I421" s="285"/>
      <c r="J421" s="281"/>
      <c r="K421" s="281"/>
      <c r="L421" s="286"/>
      <c r="M421" s="287"/>
      <c r="N421" s="288"/>
      <c r="O421" s="288"/>
      <c r="P421" s="288"/>
      <c r="Q421" s="288"/>
      <c r="R421" s="288"/>
      <c r="S421" s="288"/>
      <c r="T421" s="28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90" t="s">
        <v>161</v>
      </c>
      <c r="AU421" s="290" t="s">
        <v>85</v>
      </c>
      <c r="AV421" s="15" t="s">
        <v>159</v>
      </c>
      <c r="AW421" s="15" t="s">
        <v>32</v>
      </c>
      <c r="AX421" s="15" t="s">
        <v>83</v>
      </c>
      <c r="AY421" s="290" t="s">
        <v>152</v>
      </c>
    </row>
    <row r="422" s="2" customFormat="1" ht="33" customHeight="1">
      <c r="A422" s="38"/>
      <c r="B422" s="39"/>
      <c r="C422" s="296" t="s">
        <v>793</v>
      </c>
      <c r="D422" s="296" t="s">
        <v>492</v>
      </c>
      <c r="E422" s="297" t="s">
        <v>794</v>
      </c>
      <c r="F422" s="298" t="s">
        <v>795</v>
      </c>
      <c r="G422" s="299" t="s">
        <v>158</v>
      </c>
      <c r="H422" s="300">
        <v>9.3499999999999996</v>
      </c>
      <c r="I422" s="301"/>
      <c r="J422" s="302">
        <f>ROUND(I422*H422,2)</f>
        <v>0</v>
      </c>
      <c r="K422" s="303"/>
      <c r="L422" s="304"/>
      <c r="M422" s="305" t="s">
        <v>1</v>
      </c>
      <c r="N422" s="306" t="s">
        <v>41</v>
      </c>
      <c r="O422" s="91"/>
      <c r="P422" s="254">
        <f>O422*H422</f>
        <v>0</v>
      </c>
      <c r="Q422" s="254">
        <v>0.019199999999999998</v>
      </c>
      <c r="R422" s="254">
        <f>Q422*H422</f>
        <v>0.17951999999999999</v>
      </c>
      <c r="S422" s="254">
        <v>0</v>
      </c>
      <c r="T422" s="255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56" t="s">
        <v>345</v>
      </c>
      <c r="AT422" s="256" t="s">
        <v>492</v>
      </c>
      <c r="AU422" s="256" t="s">
        <v>85</v>
      </c>
      <c r="AY422" s="17" t="s">
        <v>152</v>
      </c>
      <c r="BE422" s="257">
        <f>IF(N422="základní",J422,0)</f>
        <v>0</v>
      </c>
      <c r="BF422" s="257">
        <f>IF(N422="snížená",J422,0)</f>
        <v>0</v>
      </c>
      <c r="BG422" s="257">
        <f>IF(N422="zákl. přenesená",J422,0)</f>
        <v>0</v>
      </c>
      <c r="BH422" s="257">
        <f>IF(N422="sníž. přenesená",J422,0)</f>
        <v>0</v>
      </c>
      <c r="BI422" s="257">
        <f>IF(N422="nulová",J422,0)</f>
        <v>0</v>
      </c>
      <c r="BJ422" s="17" t="s">
        <v>83</v>
      </c>
      <c r="BK422" s="257">
        <f>ROUND(I422*H422,2)</f>
        <v>0</v>
      </c>
      <c r="BL422" s="17" t="s">
        <v>249</v>
      </c>
      <c r="BM422" s="256" t="s">
        <v>796</v>
      </c>
    </row>
    <row r="423" s="14" customFormat="1">
      <c r="A423" s="14"/>
      <c r="B423" s="269"/>
      <c r="C423" s="270"/>
      <c r="D423" s="260" t="s">
        <v>161</v>
      </c>
      <c r="E423" s="270"/>
      <c r="F423" s="272" t="s">
        <v>797</v>
      </c>
      <c r="G423" s="270"/>
      <c r="H423" s="273">
        <v>9.3499999999999996</v>
      </c>
      <c r="I423" s="274"/>
      <c r="J423" s="270"/>
      <c r="K423" s="270"/>
      <c r="L423" s="275"/>
      <c r="M423" s="276"/>
      <c r="N423" s="277"/>
      <c r="O423" s="277"/>
      <c r="P423" s="277"/>
      <c r="Q423" s="277"/>
      <c r="R423" s="277"/>
      <c r="S423" s="277"/>
      <c r="T423" s="27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9" t="s">
        <v>161</v>
      </c>
      <c r="AU423" s="279" t="s">
        <v>85</v>
      </c>
      <c r="AV423" s="14" t="s">
        <v>85</v>
      </c>
      <c r="AW423" s="14" t="s">
        <v>4</v>
      </c>
      <c r="AX423" s="14" t="s">
        <v>83</v>
      </c>
      <c r="AY423" s="279" t="s">
        <v>152</v>
      </c>
    </row>
    <row r="424" s="2" customFormat="1" ht="21.75" customHeight="1">
      <c r="A424" s="38"/>
      <c r="B424" s="39"/>
      <c r="C424" s="244" t="s">
        <v>798</v>
      </c>
      <c r="D424" s="244" t="s">
        <v>155</v>
      </c>
      <c r="E424" s="245" t="s">
        <v>799</v>
      </c>
      <c r="F424" s="246" t="s">
        <v>800</v>
      </c>
      <c r="G424" s="247" t="s">
        <v>158</v>
      </c>
      <c r="H424" s="248">
        <v>8.5</v>
      </c>
      <c r="I424" s="249"/>
      <c r="J424" s="250">
        <f>ROUND(I424*H424,2)</f>
        <v>0</v>
      </c>
      <c r="K424" s="251"/>
      <c r="L424" s="44"/>
      <c r="M424" s="252" t="s">
        <v>1</v>
      </c>
      <c r="N424" s="253" t="s">
        <v>41</v>
      </c>
      <c r="O424" s="91"/>
      <c r="P424" s="254">
        <f>O424*H424</f>
        <v>0</v>
      </c>
      <c r="Q424" s="254">
        <v>0</v>
      </c>
      <c r="R424" s="254">
        <f>Q424*H424</f>
        <v>0</v>
      </c>
      <c r="S424" s="254">
        <v>0</v>
      </c>
      <c r="T424" s="255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56" t="s">
        <v>249</v>
      </c>
      <c r="AT424" s="256" t="s">
        <v>155</v>
      </c>
      <c r="AU424" s="256" t="s">
        <v>85</v>
      </c>
      <c r="AY424" s="17" t="s">
        <v>152</v>
      </c>
      <c r="BE424" s="257">
        <f>IF(N424="základní",J424,0)</f>
        <v>0</v>
      </c>
      <c r="BF424" s="257">
        <f>IF(N424="snížená",J424,0)</f>
        <v>0</v>
      </c>
      <c r="BG424" s="257">
        <f>IF(N424="zákl. přenesená",J424,0)</f>
        <v>0</v>
      </c>
      <c r="BH424" s="257">
        <f>IF(N424="sníž. přenesená",J424,0)</f>
        <v>0</v>
      </c>
      <c r="BI424" s="257">
        <f>IF(N424="nulová",J424,0)</f>
        <v>0</v>
      </c>
      <c r="BJ424" s="17" t="s">
        <v>83</v>
      </c>
      <c r="BK424" s="257">
        <f>ROUND(I424*H424,2)</f>
        <v>0</v>
      </c>
      <c r="BL424" s="17" t="s">
        <v>249</v>
      </c>
      <c r="BM424" s="256" t="s">
        <v>801</v>
      </c>
    </row>
    <row r="425" s="13" customFormat="1">
      <c r="A425" s="13"/>
      <c r="B425" s="258"/>
      <c r="C425" s="259"/>
      <c r="D425" s="260" t="s">
        <v>161</v>
      </c>
      <c r="E425" s="261" t="s">
        <v>1</v>
      </c>
      <c r="F425" s="262" t="s">
        <v>482</v>
      </c>
      <c r="G425" s="259"/>
      <c r="H425" s="261" t="s">
        <v>1</v>
      </c>
      <c r="I425" s="263"/>
      <c r="J425" s="259"/>
      <c r="K425" s="259"/>
      <c r="L425" s="264"/>
      <c r="M425" s="265"/>
      <c r="N425" s="266"/>
      <c r="O425" s="266"/>
      <c r="P425" s="266"/>
      <c r="Q425" s="266"/>
      <c r="R425" s="266"/>
      <c r="S425" s="266"/>
      <c r="T425" s="26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8" t="s">
        <v>161</v>
      </c>
      <c r="AU425" s="268" t="s">
        <v>85</v>
      </c>
      <c r="AV425" s="13" t="s">
        <v>83</v>
      </c>
      <c r="AW425" s="13" t="s">
        <v>32</v>
      </c>
      <c r="AX425" s="13" t="s">
        <v>76</v>
      </c>
      <c r="AY425" s="268" t="s">
        <v>152</v>
      </c>
    </row>
    <row r="426" s="13" customFormat="1">
      <c r="A426" s="13"/>
      <c r="B426" s="258"/>
      <c r="C426" s="259"/>
      <c r="D426" s="260" t="s">
        <v>161</v>
      </c>
      <c r="E426" s="261" t="s">
        <v>1</v>
      </c>
      <c r="F426" s="262" t="s">
        <v>756</v>
      </c>
      <c r="G426" s="259"/>
      <c r="H426" s="261" t="s">
        <v>1</v>
      </c>
      <c r="I426" s="263"/>
      <c r="J426" s="259"/>
      <c r="K426" s="259"/>
      <c r="L426" s="264"/>
      <c r="M426" s="265"/>
      <c r="N426" s="266"/>
      <c r="O426" s="266"/>
      <c r="P426" s="266"/>
      <c r="Q426" s="266"/>
      <c r="R426" s="266"/>
      <c r="S426" s="266"/>
      <c r="T426" s="26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8" t="s">
        <v>161</v>
      </c>
      <c r="AU426" s="268" t="s">
        <v>85</v>
      </c>
      <c r="AV426" s="13" t="s">
        <v>83</v>
      </c>
      <c r="AW426" s="13" t="s">
        <v>32</v>
      </c>
      <c r="AX426" s="13" t="s">
        <v>76</v>
      </c>
      <c r="AY426" s="268" t="s">
        <v>152</v>
      </c>
    </row>
    <row r="427" s="14" customFormat="1">
      <c r="A427" s="14"/>
      <c r="B427" s="269"/>
      <c r="C427" s="270"/>
      <c r="D427" s="260" t="s">
        <v>161</v>
      </c>
      <c r="E427" s="271" t="s">
        <v>1</v>
      </c>
      <c r="F427" s="272" t="s">
        <v>516</v>
      </c>
      <c r="G427" s="270"/>
      <c r="H427" s="273">
        <v>8.5</v>
      </c>
      <c r="I427" s="274"/>
      <c r="J427" s="270"/>
      <c r="K427" s="270"/>
      <c r="L427" s="275"/>
      <c r="M427" s="276"/>
      <c r="N427" s="277"/>
      <c r="O427" s="277"/>
      <c r="P427" s="277"/>
      <c r="Q427" s="277"/>
      <c r="R427" s="277"/>
      <c r="S427" s="277"/>
      <c r="T427" s="27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9" t="s">
        <v>161</v>
      </c>
      <c r="AU427" s="279" t="s">
        <v>85</v>
      </c>
      <c r="AV427" s="14" t="s">
        <v>85</v>
      </c>
      <c r="AW427" s="14" t="s">
        <v>32</v>
      </c>
      <c r="AX427" s="14" t="s">
        <v>76</v>
      </c>
      <c r="AY427" s="279" t="s">
        <v>152</v>
      </c>
    </row>
    <row r="428" s="15" customFormat="1">
      <c r="A428" s="15"/>
      <c r="B428" s="280"/>
      <c r="C428" s="281"/>
      <c r="D428" s="260" t="s">
        <v>161</v>
      </c>
      <c r="E428" s="282" t="s">
        <v>1</v>
      </c>
      <c r="F428" s="283" t="s">
        <v>165</v>
      </c>
      <c r="G428" s="281"/>
      <c r="H428" s="284">
        <v>8.5</v>
      </c>
      <c r="I428" s="285"/>
      <c r="J428" s="281"/>
      <c r="K428" s="281"/>
      <c r="L428" s="286"/>
      <c r="M428" s="287"/>
      <c r="N428" s="288"/>
      <c r="O428" s="288"/>
      <c r="P428" s="288"/>
      <c r="Q428" s="288"/>
      <c r="R428" s="288"/>
      <c r="S428" s="288"/>
      <c r="T428" s="28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90" t="s">
        <v>161</v>
      </c>
      <c r="AU428" s="290" t="s">
        <v>85</v>
      </c>
      <c r="AV428" s="15" t="s">
        <v>159</v>
      </c>
      <c r="AW428" s="15" t="s">
        <v>32</v>
      </c>
      <c r="AX428" s="15" t="s">
        <v>83</v>
      </c>
      <c r="AY428" s="290" t="s">
        <v>152</v>
      </c>
    </row>
    <row r="429" s="2" customFormat="1" ht="21.75" customHeight="1">
      <c r="A429" s="38"/>
      <c r="B429" s="39"/>
      <c r="C429" s="244" t="s">
        <v>802</v>
      </c>
      <c r="D429" s="244" t="s">
        <v>155</v>
      </c>
      <c r="E429" s="245" t="s">
        <v>803</v>
      </c>
      <c r="F429" s="246" t="s">
        <v>804</v>
      </c>
      <c r="G429" s="247" t="s">
        <v>570</v>
      </c>
      <c r="H429" s="307"/>
      <c r="I429" s="249"/>
      <c r="J429" s="250">
        <f>ROUND(I429*H429,2)</f>
        <v>0</v>
      </c>
      <c r="K429" s="251"/>
      <c r="L429" s="44"/>
      <c r="M429" s="252" t="s">
        <v>1</v>
      </c>
      <c r="N429" s="253" t="s">
        <v>41</v>
      </c>
      <c r="O429" s="91"/>
      <c r="P429" s="254">
        <f>O429*H429</f>
        <v>0</v>
      </c>
      <c r="Q429" s="254">
        <v>0</v>
      </c>
      <c r="R429" s="254">
        <f>Q429*H429</f>
        <v>0</v>
      </c>
      <c r="S429" s="254">
        <v>0</v>
      </c>
      <c r="T429" s="255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56" t="s">
        <v>249</v>
      </c>
      <c r="AT429" s="256" t="s">
        <v>155</v>
      </c>
      <c r="AU429" s="256" t="s">
        <v>85</v>
      </c>
      <c r="AY429" s="17" t="s">
        <v>152</v>
      </c>
      <c r="BE429" s="257">
        <f>IF(N429="základní",J429,0)</f>
        <v>0</v>
      </c>
      <c r="BF429" s="257">
        <f>IF(N429="snížená",J429,0)</f>
        <v>0</v>
      </c>
      <c r="BG429" s="257">
        <f>IF(N429="zákl. přenesená",J429,0)</f>
        <v>0</v>
      </c>
      <c r="BH429" s="257">
        <f>IF(N429="sníž. přenesená",J429,0)</f>
        <v>0</v>
      </c>
      <c r="BI429" s="257">
        <f>IF(N429="nulová",J429,0)</f>
        <v>0</v>
      </c>
      <c r="BJ429" s="17" t="s">
        <v>83</v>
      </c>
      <c r="BK429" s="257">
        <f>ROUND(I429*H429,2)</f>
        <v>0</v>
      </c>
      <c r="BL429" s="17" t="s">
        <v>249</v>
      </c>
      <c r="BM429" s="256" t="s">
        <v>805</v>
      </c>
    </row>
    <row r="430" s="12" customFormat="1" ht="22.8" customHeight="1">
      <c r="A430" s="12"/>
      <c r="B430" s="228"/>
      <c r="C430" s="229"/>
      <c r="D430" s="230" t="s">
        <v>75</v>
      </c>
      <c r="E430" s="242" t="s">
        <v>329</v>
      </c>
      <c r="F430" s="242" t="s">
        <v>330</v>
      </c>
      <c r="G430" s="229"/>
      <c r="H430" s="229"/>
      <c r="I430" s="232"/>
      <c r="J430" s="243">
        <f>BK430</f>
        <v>0</v>
      </c>
      <c r="K430" s="229"/>
      <c r="L430" s="234"/>
      <c r="M430" s="235"/>
      <c r="N430" s="236"/>
      <c r="O430" s="236"/>
      <c r="P430" s="237">
        <f>SUM(P431:P461)</f>
        <v>0</v>
      </c>
      <c r="Q430" s="236"/>
      <c r="R430" s="237">
        <f>SUM(R431:R461)</f>
        <v>1.9813957500000003</v>
      </c>
      <c r="S430" s="236"/>
      <c r="T430" s="238">
        <f>SUM(T431:T461)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39" t="s">
        <v>85</v>
      </c>
      <c r="AT430" s="240" t="s">
        <v>75</v>
      </c>
      <c r="AU430" s="240" t="s">
        <v>83</v>
      </c>
      <c r="AY430" s="239" t="s">
        <v>152</v>
      </c>
      <c r="BK430" s="241">
        <f>SUM(BK431:BK461)</f>
        <v>0</v>
      </c>
    </row>
    <row r="431" s="2" customFormat="1" ht="16.5" customHeight="1">
      <c r="A431" s="38"/>
      <c r="B431" s="39"/>
      <c r="C431" s="244" t="s">
        <v>806</v>
      </c>
      <c r="D431" s="244" t="s">
        <v>155</v>
      </c>
      <c r="E431" s="245" t="s">
        <v>807</v>
      </c>
      <c r="F431" s="246" t="s">
        <v>808</v>
      </c>
      <c r="G431" s="247" t="s">
        <v>158</v>
      </c>
      <c r="H431" s="248">
        <v>60.200000000000003</v>
      </c>
      <c r="I431" s="249"/>
      <c r="J431" s="250">
        <f>ROUND(I431*H431,2)</f>
        <v>0</v>
      </c>
      <c r="K431" s="251"/>
      <c r="L431" s="44"/>
      <c r="M431" s="252" t="s">
        <v>1</v>
      </c>
      <c r="N431" s="253" t="s">
        <v>41</v>
      </c>
      <c r="O431" s="91"/>
      <c r="P431" s="254">
        <f>O431*H431</f>
        <v>0</v>
      </c>
      <c r="Q431" s="254">
        <v>0</v>
      </c>
      <c r="R431" s="254">
        <f>Q431*H431</f>
        <v>0</v>
      </c>
      <c r="S431" s="254">
        <v>0</v>
      </c>
      <c r="T431" s="255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56" t="s">
        <v>249</v>
      </c>
      <c r="AT431" s="256" t="s">
        <v>155</v>
      </c>
      <c r="AU431" s="256" t="s">
        <v>85</v>
      </c>
      <c r="AY431" s="17" t="s">
        <v>152</v>
      </c>
      <c r="BE431" s="257">
        <f>IF(N431="základní",J431,0)</f>
        <v>0</v>
      </c>
      <c r="BF431" s="257">
        <f>IF(N431="snížená",J431,0)</f>
        <v>0</v>
      </c>
      <c r="BG431" s="257">
        <f>IF(N431="zákl. přenesená",J431,0)</f>
        <v>0</v>
      </c>
      <c r="BH431" s="257">
        <f>IF(N431="sníž. přenesená",J431,0)</f>
        <v>0</v>
      </c>
      <c r="BI431" s="257">
        <f>IF(N431="nulová",J431,0)</f>
        <v>0</v>
      </c>
      <c r="BJ431" s="17" t="s">
        <v>83</v>
      </c>
      <c r="BK431" s="257">
        <f>ROUND(I431*H431,2)</f>
        <v>0</v>
      </c>
      <c r="BL431" s="17" t="s">
        <v>249</v>
      </c>
      <c r="BM431" s="256" t="s">
        <v>809</v>
      </c>
    </row>
    <row r="432" s="13" customFormat="1">
      <c r="A432" s="13"/>
      <c r="B432" s="258"/>
      <c r="C432" s="259"/>
      <c r="D432" s="260" t="s">
        <v>161</v>
      </c>
      <c r="E432" s="261" t="s">
        <v>1</v>
      </c>
      <c r="F432" s="262" t="s">
        <v>482</v>
      </c>
      <c r="G432" s="259"/>
      <c r="H432" s="261" t="s">
        <v>1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8" t="s">
        <v>161</v>
      </c>
      <c r="AU432" s="268" t="s">
        <v>85</v>
      </c>
      <c r="AV432" s="13" t="s">
        <v>83</v>
      </c>
      <c r="AW432" s="13" t="s">
        <v>32</v>
      </c>
      <c r="AX432" s="13" t="s">
        <v>76</v>
      </c>
      <c r="AY432" s="268" t="s">
        <v>152</v>
      </c>
    </row>
    <row r="433" s="13" customFormat="1">
      <c r="A433" s="13"/>
      <c r="B433" s="258"/>
      <c r="C433" s="259"/>
      <c r="D433" s="260" t="s">
        <v>161</v>
      </c>
      <c r="E433" s="261" t="s">
        <v>1</v>
      </c>
      <c r="F433" s="262" t="s">
        <v>483</v>
      </c>
      <c r="G433" s="259"/>
      <c r="H433" s="261" t="s">
        <v>1</v>
      </c>
      <c r="I433" s="263"/>
      <c r="J433" s="259"/>
      <c r="K433" s="259"/>
      <c r="L433" s="264"/>
      <c r="M433" s="265"/>
      <c r="N433" s="266"/>
      <c r="O433" s="266"/>
      <c r="P433" s="266"/>
      <c r="Q433" s="266"/>
      <c r="R433" s="266"/>
      <c r="S433" s="266"/>
      <c r="T433" s="26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8" t="s">
        <v>161</v>
      </c>
      <c r="AU433" s="268" t="s">
        <v>85</v>
      </c>
      <c r="AV433" s="13" t="s">
        <v>83</v>
      </c>
      <c r="AW433" s="13" t="s">
        <v>32</v>
      </c>
      <c r="AX433" s="13" t="s">
        <v>76</v>
      </c>
      <c r="AY433" s="268" t="s">
        <v>152</v>
      </c>
    </row>
    <row r="434" s="14" customFormat="1">
      <c r="A434" s="14"/>
      <c r="B434" s="269"/>
      <c r="C434" s="270"/>
      <c r="D434" s="260" t="s">
        <v>161</v>
      </c>
      <c r="E434" s="271" t="s">
        <v>1</v>
      </c>
      <c r="F434" s="272" t="s">
        <v>484</v>
      </c>
      <c r="G434" s="270"/>
      <c r="H434" s="273">
        <v>60.200000000000003</v>
      </c>
      <c r="I434" s="274"/>
      <c r="J434" s="270"/>
      <c r="K434" s="270"/>
      <c r="L434" s="275"/>
      <c r="M434" s="276"/>
      <c r="N434" s="277"/>
      <c r="O434" s="277"/>
      <c r="P434" s="277"/>
      <c r="Q434" s="277"/>
      <c r="R434" s="277"/>
      <c r="S434" s="277"/>
      <c r="T434" s="27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9" t="s">
        <v>161</v>
      </c>
      <c r="AU434" s="279" t="s">
        <v>85</v>
      </c>
      <c r="AV434" s="14" t="s">
        <v>85</v>
      </c>
      <c r="AW434" s="14" t="s">
        <v>32</v>
      </c>
      <c r="AX434" s="14" t="s">
        <v>76</v>
      </c>
      <c r="AY434" s="279" t="s">
        <v>152</v>
      </c>
    </row>
    <row r="435" s="15" customFormat="1">
      <c r="A435" s="15"/>
      <c r="B435" s="280"/>
      <c r="C435" s="281"/>
      <c r="D435" s="260" t="s">
        <v>161</v>
      </c>
      <c r="E435" s="282" t="s">
        <v>1</v>
      </c>
      <c r="F435" s="283" t="s">
        <v>165</v>
      </c>
      <c r="G435" s="281"/>
      <c r="H435" s="284">
        <v>60.200000000000003</v>
      </c>
      <c r="I435" s="285"/>
      <c r="J435" s="281"/>
      <c r="K435" s="281"/>
      <c r="L435" s="286"/>
      <c r="M435" s="287"/>
      <c r="N435" s="288"/>
      <c r="O435" s="288"/>
      <c r="P435" s="288"/>
      <c r="Q435" s="288"/>
      <c r="R435" s="288"/>
      <c r="S435" s="288"/>
      <c r="T435" s="289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90" t="s">
        <v>161</v>
      </c>
      <c r="AU435" s="290" t="s">
        <v>85</v>
      </c>
      <c r="AV435" s="15" t="s">
        <v>159</v>
      </c>
      <c r="AW435" s="15" t="s">
        <v>32</v>
      </c>
      <c r="AX435" s="15" t="s">
        <v>83</v>
      </c>
      <c r="AY435" s="290" t="s">
        <v>152</v>
      </c>
    </row>
    <row r="436" s="2" customFormat="1" ht="21.75" customHeight="1">
      <c r="A436" s="38"/>
      <c r="B436" s="39"/>
      <c r="C436" s="244" t="s">
        <v>810</v>
      </c>
      <c r="D436" s="244" t="s">
        <v>155</v>
      </c>
      <c r="E436" s="245" t="s">
        <v>811</v>
      </c>
      <c r="F436" s="246" t="s">
        <v>812</v>
      </c>
      <c r="G436" s="247" t="s">
        <v>158</v>
      </c>
      <c r="H436" s="248">
        <v>60.200000000000003</v>
      </c>
      <c r="I436" s="249"/>
      <c r="J436" s="250">
        <f>ROUND(I436*H436,2)</f>
        <v>0</v>
      </c>
      <c r="K436" s="251"/>
      <c r="L436" s="44"/>
      <c r="M436" s="252" t="s">
        <v>1</v>
      </c>
      <c r="N436" s="253" t="s">
        <v>41</v>
      </c>
      <c r="O436" s="91"/>
      <c r="P436" s="254">
        <f>O436*H436</f>
        <v>0</v>
      </c>
      <c r="Q436" s="254">
        <v>3.0000000000000001E-05</v>
      </c>
      <c r="R436" s="254">
        <f>Q436*H436</f>
        <v>0.0018060000000000001</v>
      </c>
      <c r="S436" s="254">
        <v>0</v>
      </c>
      <c r="T436" s="255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56" t="s">
        <v>249</v>
      </c>
      <c r="AT436" s="256" t="s">
        <v>155</v>
      </c>
      <c r="AU436" s="256" t="s">
        <v>85</v>
      </c>
      <c r="AY436" s="17" t="s">
        <v>152</v>
      </c>
      <c r="BE436" s="257">
        <f>IF(N436="základní",J436,0)</f>
        <v>0</v>
      </c>
      <c r="BF436" s="257">
        <f>IF(N436="snížená",J436,0)</f>
        <v>0</v>
      </c>
      <c r="BG436" s="257">
        <f>IF(N436="zákl. přenesená",J436,0)</f>
        <v>0</v>
      </c>
      <c r="BH436" s="257">
        <f>IF(N436="sníž. přenesená",J436,0)</f>
        <v>0</v>
      </c>
      <c r="BI436" s="257">
        <f>IF(N436="nulová",J436,0)</f>
        <v>0</v>
      </c>
      <c r="BJ436" s="17" t="s">
        <v>83</v>
      </c>
      <c r="BK436" s="257">
        <f>ROUND(I436*H436,2)</f>
        <v>0</v>
      </c>
      <c r="BL436" s="17" t="s">
        <v>249</v>
      </c>
      <c r="BM436" s="256" t="s">
        <v>813</v>
      </c>
    </row>
    <row r="437" s="2" customFormat="1" ht="21.75" customHeight="1">
      <c r="A437" s="38"/>
      <c r="B437" s="39"/>
      <c r="C437" s="244" t="s">
        <v>814</v>
      </c>
      <c r="D437" s="244" t="s">
        <v>155</v>
      </c>
      <c r="E437" s="245" t="s">
        <v>815</v>
      </c>
      <c r="F437" s="246" t="s">
        <v>816</v>
      </c>
      <c r="G437" s="247" t="s">
        <v>158</v>
      </c>
      <c r="H437" s="248">
        <v>60.200000000000003</v>
      </c>
      <c r="I437" s="249"/>
      <c r="J437" s="250">
        <f>ROUND(I437*H437,2)</f>
        <v>0</v>
      </c>
      <c r="K437" s="251"/>
      <c r="L437" s="44"/>
      <c r="M437" s="252" t="s">
        <v>1</v>
      </c>
      <c r="N437" s="253" t="s">
        <v>41</v>
      </c>
      <c r="O437" s="91"/>
      <c r="P437" s="254">
        <f>O437*H437</f>
        <v>0</v>
      </c>
      <c r="Q437" s="254">
        <v>0.00012</v>
      </c>
      <c r="R437" s="254">
        <f>Q437*H437</f>
        <v>0.0072240000000000004</v>
      </c>
      <c r="S437" s="254">
        <v>0</v>
      </c>
      <c r="T437" s="255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56" t="s">
        <v>249</v>
      </c>
      <c r="AT437" s="256" t="s">
        <v>155</v>
      </c>
      <c r="AU437" s="256" t="s">
        <v>85</v>
      </c>
      <c r="AY437" s="17" t="s">
        <v>152</v>
      </c>
      <c r="BE437" s="257">
        <f>IF(N437="základní",J437,0)</f>
        <v>0</v>
      </c>
      <c r="BF437" s="257">
        <f>IF(N437="snížená",J437,0)</f>
        <v>0</v>
      </c>
      <c r="BG437" s="257">
        <f>IF(N437="zákl. přenesená",J437,0)</f>
        <v>0</v>
      </c>
      <c r="BH437" s="257">
        <f>IF(N437="sníž. přenesená",J437,0)</f>
        <v>0</v>
      </c>
      <c r="BI437" s="257">
        <f>IF(N437="nulová",J437,0)</f>
        <v>0</v>
      </c>
      <c r="BJ437" s="17" t="s">
        <v>83</v>
      </c>
      <c r="BK437" s="257">
        <f>ROUND(I437*H437,2)</f>
        <v>0</v>
      </c>
      <c r="BL437" s="17" t="s">
        <v>249</v>
      </c>
      <c r="BM437" s="256" t="s">
        <v>817</v>
      </c>
    </row>
    <row r="438" s="13" customFormat="1">
      <c r="A438" s="13"/>
      <c r="B438" s="258"/>
      <c r="C438" s="259"/>
      <c r="D438" s="260" t="s">
        <v>161</v>
      </c>
      <c r="E438" s="261" t="s">
        <v>1</v>
      </c>
      <c r="F438" s="262" t="s">
        <v>482</v>
      </c>
      <c r="G438" s="259"/>
      <c r="H438" s="261" t="s">
        <v>1</v>
      </c>
      <c r="I438" s="263"/>
      <c r="J438" s="259"/>
      <c r="K438" s="259"/>
      <c r="L438" s="264"/>
      <c r="M438" s="265"/>
      <c r="N438" s="266"/>
      <c r="O438" s="266"/>
      <c r="P438" s="266"/>
      <c r="Q438" s="266"/>
      <c r="R438" s="266"/>
      <c r="S438" s="266"/>
      <c r="T438" s="26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8" t="s">
        <v>161</v>
      </c>
      <c r="AU438" s="268" t="s">
        <v>85</v>
      </c>
      <c r="AV438" s="13" t="s">
        <v>83</v>
      </c>
      <c r="AW438" s="13" t="s">
        <v>32</v>
      </c>
      <c r="AX438" s="13" t="s">
        <v>76</v>
      </c>
      <c r="AY438" s="268" t="s">
        <v>152</v>
      </c>
    </row>
    <row r="439" s="13" customFormat="1">
      <c r="A439" s="13"/>
      <c r="B439" s="258"/>
      <c r="C439" s="259"/>
      <c r="D439" s="260" t="s">
        <v>161</v>
      </c>
      <c r="E439" s="261" t="s">
        <v>1</v>
      </c>
      <c r="F439" s="262" t="s">
        <v>483</v>
      </c>
      <c r="G439" s="259"/>
      <c r="H439" s="261" t="s">
        <v>1</v>
      </c>
      <c r="I439" s="263"/>
      <c r="J439" s="259"/>
      <c r="K439" s="259"/>
      <c r="L439" s="264"/>
      <c r="M439" s="265"/>
      <c r="N439" s="266"/>
      <c r="O439" s="266"/>
      <c r="P439" s="266"/>
      <c r="Q439" s="266"/>
      <c r="R439" s="266"/>
      <c r="S439" s="266"/>
      <c r="T439" s="26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8" t="s">
        <v>161</v>
      </c>
      <c r="AU439" s="268" t="s">
        <v>85</v>
      </c>
      <c r="AV439" s="13" t="s">
        <v>83</v>
      </c>
      <c r="AW439" s="13" t="s">
        <v>32</v>
      </c>
      <c r="AX439" s="13" t="s">
        <v>76</v>
      </c>
      <c r="AY439" s="268" t="s">
        <v>152</v>
      </c>
    </row>
    <row r="440" s="14" customFormat="1">
      <c r="A440" s="14"/>
      <c r="B440" s="269"/>
      <c r="C440" s="270"/>
      <c r="D440" s="260" t="s">
        <v>161</v>
      </c>
      <c r="E440" s="271" t="s">
        <v>1</v>
      </c>
      <c r="F440" s="272" t="s">
        <v>484</v>
      </c>
      <c r="G440" s="270"/>
      <c r="H440" s="273">
        <v>60.200000000000003</v>
      </c>
      <c r="I440" s="274"/>
      <c r="J440" s="270"/>
      <c r="K440" s="270"/>
      <c r="L440" s="275"/>
      <c r="M440" s="276"/>
      <c r="N440" s="277"/>
      <c r="O440" s="277"/>
      <c r="P440" s="277"/>
      <c r="Q440" s="277"/>
      <c r="R440" s="277"/>
      <c r="S440" s="277"/>
      <c r="T440" s="27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9" t="s">
        <v>161</v>
      </c>
      <c r="AU440" s="279" t="s">
        <v>85</v>
      </c>
      <c r="AV440" s="14" t="s">
        <v>85</v>
      </c>
      <c r="AW440" s="14" t="s">
        <v>32</v>
      </c>
      <c r="AX440" s="14" t="s">
        <v>76</v>
      </c>
      <c r="AY440" s="279" t="s">
        <v>152</v>
      </c>
    </row>
    <row r="441" s="15" customFormat="1">
      <c r="A441" s="15"/>
      <c r="B441" s="280"/>
      <c r="C441" s="281"/>
      <c r="D441" s="260" t="s">
        <v>161</v>
      </c>
      <c r="E441" s="282" t="s">
        <v>1</v>
      </c>
      <c r="F441" s="283" t="s">
        <v>165</v>
      </c>
      <c r="G441" s="281"/>
      <c r="H441" s="284">
        <v>60.200000000000003</v>
      </c>
      <c r="I441" s="285"/>
      <c r="J441" s="281"/>
      <c r="K441" s="281"/>
      <c r="L441" s="286"/>
      <c r="M441" s="287"/>
      <c r="N441" s="288"/>
      <c r="O441" s="288"/>
      <c r="P441" s="288"/>
      <c r="Q441" s="288"/>
      <c r="R441" s="288"/>
      <c r="S441" s="288"/>
      <c r="T441" s="289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90" t="s">
        <v>161</v>
      </c>
      <c r="AU441" s="290" t="s">
        <v>85</v>
      </c>
      <c r="AV441" s="15" t="s">
        <v>159</v>
      </c>
      <c r="AW441" s="15" t="s">
        <v>32</v>
      </c>
      <c r="AX441" s="15" t="s">
        <v>83</v>
      </c>
      <c r="AY441" s="290" t="s">
        <v>152</v>
      </c>
    </row>
    <row r="442" s="2" customFormat="1" ht="21.75" customHeight="1">
      <c r="A442" s="38"/>
      <c r="B442" s="39"/>
      <c r="C442" s="244" t="s">
        <v>818</v>
      </c>
      <c r="D442" s="244" t="s">
        <v>155</v>
      </c>
      <c r="E442" s="245" t="s">
        <v>819</v>
      </c>
      <c r="F442" s="246" t="s">
        <v>820</v>
      </c>
      <c r="G442" s="247" t="s">
        <v>158</v>
      </c>
      <c r="H442" s="248">
        <v>120.40000000000001</v>
      </c>
      <c r="I442" s="249"/>
      <c r="J442" s="250">
        <f>ROUND(I442*H442,2)</f>
        <v>0</v>
      </c>
      <c r="K442" s="251"/>
      <c r="L442" s="44"/>
      <c r="M442" s="252" t="s">
        <v>1</v>
      </c>
      <c r="N442" s="253" t="s">
        <v>41</v>
      </c>
      <c r="O442" s="91"/>
      <c r="P442" s="254">
        <f>O442*H442</f>
        <v>0</v>
      </c>
      <c r="Q442" s="254">
        <v>0.014999999999999999</v>
      </c>
      <c r="R442" s="254">
        <f>Q442*H442</f>
        <v>1.8060000000000001</v>
      </c>
      <c r="S442" s="254">
        <v>0</v>
      </c>
      <c r="T442" s="255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56" t="s">
        <v>249</v>
      </c>
      <c r="AT442" s="256" t="s">
        <v>155</v>
      </c>
      <c r="AU442" s="256" t="s">
        <v>85</v>
      </c>
      <c r="AY442" s="17" t="s">
        <v>152</v>
      </c>
      <c r="BE442" s="257">
        <f>IF(N442="základní",J442,0)</f>
        <v>0</v>
      </c>
      <c r="BF442" s="257">
        <f>IF(N442="snížená",J442,0)</f>
        <v>0</v>
      </c>
      <c r="BG442" s="257">
        <f>IF(N442="zákl. přenesená",J442,0)</f>
        <v>0</v>
      </c>
      <c r="BH442" s="257">
        <f>IF(N442="sníž. přenesená",J442,0)</f>
        <v>0</v>
      </c>
      <c r="BI442" s="257">
        <f>IF(N442="nulová",J442,0)</f>
        <v>0</v>
      </c>
      <c r="BJ442" s="17" t="s">
        <v>83</v>
      </c>
      <c r="BK442" s="257">
        <f>ROUND(I442*H442,2)</f>
        <v>0</v>
      </c>
      <c r="BL442" s="17" t="s">
        <v>249</v>
      </c>
      <c r="BM442" s="256" t="s">
        <v>821</v>
      </c>
    </row>
    <row r="443" s="14" customFormat="1">
      <c r="A443" s="14"/>
      <c r="B443" s="269"/>
      <c r="C443" s="270"/>
      <c r="D443" s="260" t="s">
        <v>161</v>
      </c>
      <c r="E443" s="271" t="s">
        <v>1</v>
      </c>
      <c r="F443" s="272" t="s">
        <v>822</v>
      </c>
      <c r="G443" s="270"/>
      <c r="H443" s="273">
        <v>120.40000000000001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9" t="s">
        <v>161</v>
      </c>
      <c r="AU443" s="279" t="s">
        <v>85</v>
      </c>
      <c r="AV443" s="14" t="s">
        <v>85</v>
      </c>
      <c r="AW443" s="14" t="s">
        <v>32</v>
      </c>
      <c r="AX443" s="14" t="s">
        <v>76</v>
      </c>
      <c r="AY443" s="279" t="s">
        <v>152</v>
      </c>
    </row>
    <row r="444" s="15" customFormat="1">
      <c r="A444" s="15"/>
      <c r="B444" s="280"/>
      <c r="C444" s="281"/>
      <c r="D444" s="260" t="s">
        <v>161</v>
      </c>
      <c r="E444" s="282" t="s">
        <v>1</v>
      </c>
      <c r="F444" s="283" t="s">
        <v>165</v>
      </c>
      <c r="G444" s="281"/>
      <c r="H444" s="284">
        <v>120.40000000000001</v>
      </c>
      <c r="I444" s="285"/>
      <c r="J444" s="281"/>
      <c r="K444" s="281"/>
      <c r="L444" s="286"/>
      <c r="M444" s="287"/>
      <c r="N444" s="288"/>
      <c r="O444" s="288"/>
      <c r="P444" s="288"/>
      <c r="Q444" s="288"/>
      <c r="R444" s="288"/>
      <c r="S444" s="288"/>
      <c r="T444" s="289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90" t="s">
        <v>161</v>
      </c>
      <c r="AU444" s="290" t="s">
        <v>85</v>
      </c>
      <c r="AV444" s="15" t="s">
        <v>159</v>
      </c>
      <c r="AW444" s="15" t="s">
        <v>32</v>
      </c>
      <c r="AX444" s="15" t="s">
        <v>83</v>
      </c>
      <c r="AY444" s="290" t="s">
        <v>152</v>
      </c>
    </row>
    <row r="445" s="2" customFormat="1" ht="16.5" customHeight="1">
      <c r="A445" s="38"/>
      <c r="B445" s="39"/>
      <c r="C445" s="244" t="s">
        <v>823</v>
      </c>
      <c r="D445" s="244" t="s">
        <v>155</v>
      </c>
      <c r="E445" s="245" t="s">
        <v>824</v>
      </c>
      <c r="F445" s="246" t="s">
        <v>825</v>
      </c>
      <c r="G445" s="247" t="s">
        <v>158</v>
      </c>
      <c r="H445" s="248">
        <v>62.850000000000001</v>
      </c>
      <c r="I445" s="249"/>
      <c r="J445" s="250">
        <f>ROUND(I445*H445,2)</f>
        <v>0</v>
      </c>
      <c r="K445" s="251"/>
      <c r="L445" s="44"/>
      <c r="M445" s="252" t="s">
        <v>1</v>
      </c>
      <c r="N445" s="253" t="s">
        <v>41</v>
      </c>
      <c r="O445" s="91"/>
      <c r="P445" s="254">
        <f>O445*H445</f>
        <v>0</v>
      </c>
      <c r="Q445" s="254">
        <v>0.00050000000000000001</v>
      </c>
      <c r="R445" s="254">
        <f>Q445*H445</f>
        <v>0.031425000000000002</v>
      </c>
      <c r="S445" s="254">
        <v>0</v>
      </c>
      <c r="T445" s="255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56" t="s">
        <v>249</v>
      </c>
      <c r="AT445" s="256" t="s">
        <v>155</v>
      </c>
      <c r="AU445" s="256" t="s">
        <v>85</v>
      </c>
      <c r="AY445" s="17" t="s">
        <v>152</v>
      </c>
      <c r="BE445" s="257">
        <f>IF(N445="základní",J445,0)</f>
        <v>0</v>
      </c>
      <c r="BF445" s="257">
        <f>IF(N445="snížená",J445,0)</f>
        <v>0</v>
      </c>
      <c r="BG445" s="257">
        <f>IF(N445="zákl. přenesená",J445,0)</f>
        <v>0</v>
      </c>
      <c r="BH445" s="257">
        <f>IF(N445="sníž. přenesená",J445,0)</f>
        <v>0</v>
      </c>
      <c r="BI445" s="257">
        <f>IF(N445="nulová",J445,0)</f>
        <v>0</v>
      </c>
      <c r="BJ445" s="17" t="s">
        <v>83</v>
      </c>
      <c r="BK445" s="257">
        <f>ROUND(I445*H445,2)</f>
        <v>0</v>
      </c>
      <c r="BL445" s="17" t="s">
        <v>249</v>
      </c>
      <c r="BM445" s="256" t="s">
        <v>826</v>
      </c>
    </row>
    <row r="446" s="13" customFormat="1">
      <c r="A446" s="13"/>
      <c r="B446" s="258"/>
      <c r="C446" s="259"/>
      <c r="D446" s="260" t="s">
        <v>161</v>
      </c>
      <c r="E446" s="261" t="s">
        <v>1</v>
      </c>
      <c r="F446" s="262" t="s">
        <v>482</v>
      </c>
      <c r="G446" s="259"/>
      <c r="H446" s="261" t="s">
        <v>1</v>
      </c>
      <c r="I446" s="263"/>
      <c r="J446" s="259"/>
      <c r="K446" s="259"/>
      <c r="L446" s="264"/>
      <c r="M446" s="265"/>
      <c r="N446" s="266"/>
      <c r="O446" s="266"/>
      <c r="P446" s="266"/>
      <c r="Q446" s="266"/>
      <c r="R446" s="266"/>
      <c r="S446" s="266"/>
      <c r="T446" s="26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8" t="s">
        <v>161</v>
      </c>
      <c r="AU446" s="268" t="s">
        <v>85</v>
      </c>
      <c r="AV446" s="13" t="s">
        <v>83</v>
      </c>
      <c r="AW446" s="13" t="s">
        <v>32</v>
      </c>
      <c r="AX446" s="13" t="s">
        <v>76</v>
      </c>
      <c r="AY446" s="268" t="s">
        <v>152</v>
      </c>
    </row>
    <row r="447" s="13" customFormat="1">
      <c r="A447" s="13"/>
      <c r="B447" s="258"/>
      <c r="C447" s="259"/>
      <c r="D447" s="260" t="s">
        <v>161</v>
      </c>
      <c r="E447" s="261" t="s">
        <v>1</v>
      </c>
      <c r="F447" s="262" t="s">
        <v>483</v>
      </c>
      <c r="G447" s="259"/>
      <c r="H447" s="261" t="s">
        <v>1</v>
      </c>
      <c r="I447" s="263"/>
      <c r="J447" s="259"/>
      <c r="K447" s="259"/>
      <c r="L447" s="264"/>
      <c r="M447" s="265"/>
      <c r="N447" s="266"/>
      <c r="O447" s="266"/>
      <c r="P447" s="266"/>
      <c r="Q447" s="266"/>
      <c r="R447" s="266"/>
      <c r="S447" s="266"/>
      <c r="T447" s="26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8" t="s">
        <v>161</v>
      </c>
      <c r="AU447" s="268" t="s">
        <v>85</v>
      </c>
      <c r="AV447" s="13" t="s">
        <v>83</v>
      </c>
      <c r="AW447" s="13" t="s">
        <v>32</v>
      </c>
      <c r="AX447" s="13" t="s">
        <v>76</v>
      </c>
      <c r="AY447" s="268" t="s">
        <v>152</v>
      </c>
    </row>
    <row r="448" s="14" customFormat="1">
      <c r="A448" s="14"/>
      <c r="B448" s="269"/>
      <c r="C448" s="270"/>
      <c r="D448" s="260" t="s">
        <v>161</v>
      </c>
      <c r="E448" s="271" t="s">
        <v>1</v>
      </c>
      <c r="F448" s="272" t="s">
        <v>484</v>
      </c>
      <c r="G448" s="270"/>
      <c r="H448" s="273">
        <v>60.200000000000003</v>
      </c>
      <c r="I448" s="274"/>
      <c r="J448" s="270"/>
      <c r="K448" s="270"/>
      <c r="L448" s="275"/>
      <c r="M448" s="276"/>
      <c r="N448" s="277"/>
      <c r="O448" s="277"/>
      <c r="P448" s="277"/>
      <c r="Q448" s="277"/>
      <c r="R448" s="277"/>
      <c r="S448" s="277"/>
      <c r="T448" s="27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9" t="s">
        <v>161</v>
      </c>
      <c r="AU448" s="279" t="s">
        <v>85</v>
      </c>
      <c r="AV448" s="14" t="s">
        <v>85</v>
      </c>
      <c r="AW448" s="14" t="s">
        <v>32</v>
      </c>
      <c r="AX448" s="14" t="s">
        <v>76</v>
      </c>
      <c r="AY448" s="279" t="s">
        <v>152</v>
      </c>
    </row>
    <row r="449" s="14" customFormat="1">
      <c r="A449" s="14"/>
      <c r="B449" s="269"/>
      <c r="C449" s="270"/>
      <c r="D449" s="260" t="s">
        <v>161</v>
      </c>
      <c r="E449" s="271" t="s">
        <v>1</v>
      </c>
      <c r="F449" s="272" t="s">
        <v>827</v>
      </c>
      <c r="G449" s="270"/>
      <c r="H449" s="273">
        <v>2.6499999999999999</v>
      </c>
      <c r="I449" s="274"/>
      <c r="J449" s="270"/>
      <c r="K449" s="270"/>
      <c r="L449" s="275"/>
      <c r="M449" s="276"/>
      <c r="N449" s="277"/>
      <c r="O449" s="277"/>
      <c r="P449" s="277"/>
      <c r="Q449" s="277"/>
      <c r="R449" s="277"/>
      <c r="S449" s="277"/>
      <c r="T449" s="27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9" t="s">
        <v>161</v>
      </c>
      <c r="AU449" s="279" t="s">
        <v>85</v>
      </c>
      <c r="AV449" s="14" t="s">
        <v>85</v>
      </c>
      <c r="AW449" s="14" t="s">
        <v>32</v>
      </c>
      <c r="AX449" s="14" t="s">
        <v>76</v>
      </c>
      <c r="AY449" s="279" t="s">
        <v>152</v>
      </c>
    </row>
    <row r="450" s="15" customFormat="1">
      <c r="A450" s="15"/>
      <c r="B450" s="280"/>
      <c r="C450" s="281"/>
      <c r="D450" s="260" t="s">
        <v>161</v>
      </c>
      <c r="E450" s="282" t="s">
        <v>1</v>
      </c>
      <c r="F450" s="283" t="s">
        <v>165</v>
      </c>
      <c r="G450" s="281"/>
      <c r="H450" s="284">
        <v>62.850000000000001</v>
      </c>
      <c r="I450" s="285"/>
      <c r="J450" s="281"/>
      <c r="K450" s="281"/>
      <c r="L450" s="286"/>
      <c r="M450" s="287"/>
      <c r="N450" s="288"/>
      <c r="O450" s="288"/>
      <c r="P450" s="288"/>
      <c r="Q450" s="288"/>
      <c r="R450" s="288"/>
      <c r="S450" s="288"/>
      <c r="T450" s="289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90" t="s">
        <v>161</v>
      </c>
      <c r="AU450" s="290" t="s">
        <v>85</v>
      </c>
      <c r="AV450" s="15" t="s">
        <v>159</v>
      </c>
      <c r="AW450" s="15" t="s">
        <v>32</v>
      </c>
      <c r="AX450" s="15" t="s">
        <v>83</v>
      </c>
      <c r="AY450" s="290" t="s">
        <v>152</v>
      </c>
    </row>
    <row r="451" s="2" customFormat="1" ht="21.75" customHeight="1">
      <c r="A451" s="38"/>
      <c r="B451" s="39"/>
      <c r="C451" s="296" t="s">
        <v>828</v>
      </c>
      <c r="D451" s="296" t="s">
        <v>492</v>
      </c>
      <c r="E451" s="297" t="s">
        <v>829</v>
      </c>
      <c r="F451" s="298" t="s">
        <v>830</v>
      </c>
      <c r="G451" s="299" t="s">
        <v>158</v>
      </c>
      <c r="H451" s="300">
        <v>69.135000000000005</v>
      </c>
      <c r="I451" s="301"/>
      <c r="J451" s="302">
        <f>ROUND(I451*H451,2)</f>
        <v>0</v>
      </c>
      <c r="K451" s="303"/>
      <c r="L451" s="304"/>
      <c r="M451" s="305" t="s">
        <v>1</v>
      </c>
      <c r="N451" s="306" t="s">
        <v>41</v>
      </c>
      <c r="O451" s="91"/>
      <c r="P451" s="254">
        <f>O451*H451</f>
        <v>0</v>
      </c>
      <c r="Q451" s="254">
        <v>0.00175</v>
      </c>
      <c r="R451" s="254">
        <f>Q451*H451</f>
        <v>0.12098625000000002</v>
      </c>
      <c r="S451" s="254">
        <v>0</v>
      </c>
      <c r="T451" s="255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56" t="s">
        <v>345</v>
      </c>
      <c r="AT451" s="256" t="s">
        <v>492</v>
      </c>
      <c r="AU451" s="256" t="s">
        <v>85</v>
      </c>
      <c r="AY451" s="17" t="s">
        <v>152</v>
      </c>
      <c r="BE451" s="257">
        <f>IF(N451="základní",J451,0)</f>
        <v>0</v>
      </c>
      <c r="BF451" s="257">
        <f>IF(N451="snížená",J451,0)</f>
        <v>0</v>
      </c>
      <c r="BG451" s="257">
        <f>IF(N451="zákl. přenesená",J451,0)</f>
        <v>0</v>
      </c>
      <c r="BH451" s="257">
        <f>IF(N451="sníž. přenesená",J451,0)</f>
        <v>0</v>
      </c>
      <c r="BI451" s="257">
        <f>IF(N451="nulová",J451,0)</f>
        <v>0</v>
      </c>
      <c r="BJ451" s="17" t="s">
        <v>83</v>
      </c>
      <c r="BK451" s="257">
        <f>ROUND(I451*H451,2)</f>
        <v>0</v>
      </c>
      <c r="BL451" s="17" t="s">
        <v>249</v>
      </c>
      <c r="BM451" s="256" t="s">
        <v>831</v>
      </c>
    </row>
    <row r="452" s="14" customFormat="1">
      <c r="A452" s="14"/>
      <c r="B452" s="269"/>
      <c r="C452" s="270"/>
      <c r="D452" s="260" t="s">
        <v>161</v>
      </c>
      <c r="E452" s="270"/>
      <c r="F452" s="272" t="s">
        <v>832</v>
      </c>
      <c r="G452" s="270"/>
      <c r="H452" s="273">
        <v>69.135000000000005</v>
      </c>
      <c r="I452" s="274"/>
      <c r="J452" s="270"/>
      <c r="K452" s="270"/>
      <c r="L452" s="275"/>
      <c r="M452" s="276"/>
      <c r="N452" s="277"/>
      <c r="O452" s="277"/>
      <c r="P452" s="277"/>
      <c r="Q452" s="277"/>
      <c r="R452" s="277"/>
      <c r="S452" s="277"/>
      <c r="T452" s="278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9" t="s">
        <v>161</v>
      </c>
      <c r="AU452" s="279" t="s">
        <v>85</v>
      </c>
      <c r="AV452" s="14" t="s">
        <v>85</v>
      </c>
      <c r="AW452" s="14" t="s">
        <v>4</v>
      </c>
      <c r="AX452" s="14" t="s">
        <v>83</v>
      </c>
      <c r="AY452" s="279" t="s">
        <v>152</v>
      </c>
    </row>
    <row r="453" s="2" customFormat="1" ht="16.5" customHeight="1">
      <c r="A453" s="38"/>
      <c r="B453" s="39"/>
      <c r="C453" s="244" t="s">
        <v>833</v>
      </c>
      <c r="D453" s="244" t="s">
        <v>155</v>
      </c>
      <c r="E453" s="245" t="s">
        <v>834</v>
      </c>
      <c r="F453" s="246" t="s">
        <v>835</v>
      </c>
      <c r="G453" s="247" t="s">
        <v>192</v>
      </c>
      <c r="H453" s="248">
        <v>44.159999999999997</v>
      </c>
      <c r="I453" s="249"/>
      <c r="J453" s="250">
        <f>ROUND(I453*H453,2)</f>
        <v>0</v>
      </c>
      <c r="K453" s="251"/>
      <c r="L453" s="44"/>
      <c r="M453" s="252" t="s">
        <v>1</v>
      </c>
      <c r="N453" s="253" t="s">
        <v>41</v>
      </c>
      <c r="O453" s="91"/>
      <c r="P453" s="254">
        <f>O453*H453</f>
        <v>0</v>
      </c>
      <c r="Q453" s="254">
        <v>1.0000000000000001E-05</v>
      </c>
      <c r="R453" s="254">
        <f>Q453*H453</f>
        <v>0.0004416</v>
      </c>
      <c r="S453" s="254">
        <v>0</v>
      </c>
      <c r="T453" s="255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56" t="s">
        <v>249</v>
      </c>
      <c r="AT453" s="256" t="s">
        <v>155</v>
      </c>
      <c r="AU453" s="256" t="s">
        <v>85</v>
      </c>
      <c r="AY453" s="17" t="s">
        <v>152</v>
      </c>
      <c r="BE453" s="257">
        <f>IF(N453="základní",J453,0)</f>
        <v>0</v>
      </c>
      <c r="BF453" s="257">
        <f>IF(N453="snížená",J453,0)</f>
        <v>0</v>
      </c>
      <c r="BG453" s="257">
        <f>IF(N453="zákl. přenesená",J453,0)</f>
        <v>0</v>
      </c>
      <c r="BH453" s="257">
        <f>IF(N453="sníž. přenesená",J453,0)</f>
        <v>0</v>
      </c>
      <c r="BI453" s="257">
        <f>IF(N453="nulová",J453,0)</f>
        <v>0</v>
      </c>
      <c r="BJ453" s="17" t="s">
        <v>83</v>
      </c>
      <c r="BK453" s="257">
        <f>ROUND(I453*H453,2)</f>
        <v>0</v>
      </c>
      <c r="BL453" s="17" t="s">
        <v>249</v>
      </c>
      <c r="BM453" s="256" t="s">
        <v>836</v>
      </c>
    </row>
    <row r="454" s="13" customFormat="1">
      <c r="A454" s="13"/>
      <c r="B454" s="258"/>
      <c r="C454" s="259"/>
      <c r="D454" s="260" t="s">
        <v>161</v>
      </c>
      <c r="E454" s="261" t="s">
        <v>1</v>
      </c>
      <c r="F454" s="262" t="s">
        <v>482</v>
      </c>
      <c r="G454" s="259"/>
      <c r="H454" s="261" t="s">
        <v>1</v>
      </c>
      <c r="I454" s="263"/>
      <c r="J454" s="259"/>
      <c r="K454" s="259"/>
      <c r="L454" s="264"/>
      <c r="M454" s="265"/>
      <c r="N454" s="266"/>
      <c r="O454" s="266"/>
      <c r="P454" s="266"/>
      <c r="Q454" s="266"/>
      <c r="R454" s="266"/>
      <c r="S454" s="266"/>
      <c r="T454" s="26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8" t="s">
        <v>161</v>
      </c>
      <c r="AU454" s="268" t="s">
        <v>85</v>
      </c>
      <c r="AV454" s="13" t="s">
        <v>83</v>
      </c>
      <c r="AW454" s="13" t="s">
        <v>32</v>
      </c>
      <c r="AX454" s="13" t="s">
        <v>76</v>
      </c>
      <c r="AY454" s="268" t="s">
        <v>152</v>
      </c>
    </row>
    <row r="455" s="13" customFormat="1">
      <c r="A455" s="13"/>
      <c r="B455" s="258"/>
      <c r="C455" s="259"/>
      <c r="D455" s="260" t="s">
        <v>161</v>
      </c>
      <c r="E455" s="261" t="s">
        <v>1</v>
      </c>
      <c r="F455" s="262" t="s">
        <v>483</v>
      </c>
      <c r="G455" s="259"/>
      <c r="H455" s="261" t="s">
        <v>1</v>
      </c>
      <c r="I455" s="263"/>
      <c r="J455" s="259"/>
      <c r="K455" s="259"/>
      <c r="L455" s="264"/>
      <c r="M455" s="265"/>
      <c r="N455" s="266"/>
      <c r="O455" s="266"/>
      <c r="P455" s="266"/>
      <c r="Q455" s="266"/>
      <c r="R455" s="266"/>
      <c r="S455" s="266"/>
      <c r="T455" s="267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8" t="s">
        <v>161</v>
      </c>
      <c r="AU455" s="268" t="s">
        <v>85</v>
      </c>
      <c r="AV455" s="13" t="s">
        <v>83</v>
      </c>
      <c r="AW455" s="13" t="s">
        <v>32</v>
      </c>
      <c r="AX455" s="13" t="s">
        <v>76</v>
      </c>
      <c r="AY455" s="268" t="s">
        <v>152</v>
      </c>
    </row>
    <row r="456" s="14" customFormat="1">
      <c r="A456" s="14"/>
      <c r="B456" s="269"/>
      <c r="C456" s="270"/>
      <c r="D456" s="260" t="s">
        <v>161</v>
      </c>
      <c r="E456" s="271" t="s">
        <v>1</v>
      </c>
      <c r="F456" s="272" t="s">
        <v>837</v>
      </c>
      <c r="G456" s="270"/>
      <c r="H456" s="273">
        <v>22.68</v>
      </c>
      <c r="I456" s="274"/>
      <c r="J456" s="270"/>
      <c r="K456" s="270"/>
      <c r="L456" s="275"/>
      <c r="M456" s="276"/>
      <c r="N456" s="277"/>
      <c r="O456" s="277"/>
      <c r="P456" s="277"/>
      <c r="Q456" s="277"/>
      <c r="R456" s="277"/>
      <c r="S456" s="277"/>
      <c r="T456" s="278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9" t="s">
        <v>161</v>
      </c>
      <c r="AU456" s="279" t="s">
        <v>85</v>
      </c>
      <c r="AV456" s="14" t="s">
        <v>85</v>
      </c>
      <c r="AW456" s="14" t="s">
        <v>32</v>
      </c>
      <c r="AX456" s="14" t="s">
        <v>76</v>
      </c>
      <c r="AY456" s="279" t="s">
        <v>152</v>
      </c>
    </row>
    <row r="457" s="14" customFormat="1">
      <c r="A457" s="14"/>
      <c r="B457" s="269"/>
      <c r="C457" s="270"/>
      <c r="D457" s="260" t="s">
        <v>161</v>
      </c>
      <c r="E457" s="271" t="s">
        <v>1</v>
      </c>
      <c r="F457" s="272" t="s">
        <v>838</v>
      </c>
      <c r="G457" s="270"/>
      <c r="H457" s="273">
        <v>21.48</v>
      </c>
      <c r="I457" s="274"/>
      <c r="J457" s="270"/>
      <c r="K457" s="270"/>
      <c r="L457" s="275"/>
      <c r="M457" s="276"/>
      <c r="N457" s="277"/>
      <c r="O457" s="277"/>
      <c r="P457" s="277"/>
      <c r="Q457" s="277"/>
      <c r="R457" s="277"/>
      <c r="S457" s="277"/>
      <c r="T457" s="278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9" t="s">
        <v>161</v>
      </c>
      <c r="AU457" s="279" t="s">
        <v>85</v>
      </c>
      <c r="AV457" s="14" t="s">
        <v>85</v>
      </c>
      <c r="AW457" s="14" t="s">
        <v>32</v>
      </c>
      <c r="AX457" s="14" t="s">
        <v>76</v>
      </c>
      <c r="AY457" s="279" t="s">
        <v>152</v>
      </c>
    </row>
    <row r="458" s="15" customFormat="1">
      <c r="A458" s="15"/>
      <c r="B458" s="280"/>
      <c r="C458" s="281"/>
      <c r="D458" s="260" t="s">
        <v>161</v>
      </c>
      <c r="E458" s="282" t="s">
        <v>1</v>
      </c>
      <c r="F458" s="283" t="s">
        <v>165</v>
      </c>
      <c r="G458" s="281"/>
      <c r="H458" s="284">
        <v>44.159999999999997</v>
      </c>
      <c r="I458" s="285"/>
      <c r="J458" s="281"/>
      <c r="K458" s="281"/>
      <c r="L458" s="286"/>
      <c r="M458" s="287"/>
      <c r="N458" s="288"/>
      <c r="O458" s="288"/>
      <c r="P458" s="288"/>
      <c r="Q458" s="288"/>
      <c r="R458" s="288"/>
      <c r="S458" s="288"/>
      <c r="T458" s="289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90" t="s">
        <v>161</v>
      </c>
      <c r="AU458" s="290" t="s">
        <v>85</v>
      </c>
      <c r="AV458" s="15" t="s">
        <v>159</v>
      </c>
      <c r="AW458" s="15" t="s">
        <v>32</v>
      </c>
      <c r="AX458" s="15" t="s">
        <v>83</v>
      </c>
      <c r="AY458" s="290" t="s">
        <v>152</v>
      </c>
    </row>
    <row r="459" s="2" customFormat="1" ht="16.5" customHeight="1">
      <c r="A459" s="38"/>
      <c r="B459" s="39"/>
      <c r="C459" s="296" t="s">
        <v>839</v>
      </c>
      <c r="D459" s="296" t="s">
        <v>492</v>
      </c>
      <c r="E459" s="297" t="s">
        <v>840</v>
      </c>
      <c r="F459" s="298" t="s">
        <v>841</v>
      </c>
      <c r="G459" s="299" t="s">
        <v>192</v>
      </c>
      <c r="H459" s="300">
        <v>45.042999999999999</v>
      </c>
      <c r="I459" s="301"/>
      <c r="J459" s="302">
        <f>ROUND(I459*H459,2)</f>
        <v>0</v>
      </c>
      <c r="K459" s="303"/>
      <c r="L459" s="304"/>
      <c r="M459" s="305" t="s">
        <v>1</v>
      </c>
      <c r="N459" s="306" t="s">
        <v>41</v>
      </c>
      <c r="O459" s="91"/>
      <c r="P459" s="254">
        <f>O459*H459</f>
        <v>0</v>
      </c>
      <c r="Q459" s="254">
        <v>0.00029999999999999997</v>
      </c>
      <c r="R459" s="254">
        <f>Q459*H459</f>
        <v>0.013512899999999998</v>
      </c>
      <c r="S459" s="254">
        <v>0</v>
      </c>
      <c r="T459" s="255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56" t="s">
        <v>345</v>
      </c>
      <c r="AT459" s="256" t="s">
        <v>492</v>
      </c>
      <c r="AU459" s="256" t="s">
        <v>85</v>
      </c>
      <c r="AY459" s="17" t="s">
        <v>152</v>
      </c>
      <c r="BE459" s="257">
        <f>IF(N459="základní",J459,0)</f>
        <v>0</v>
      </c>
      <c r="BF459" s="257">
        <f>IF(N459="snížená",J459,0)</f>
        <v>0</v>
      </c>
      <c r="BG459" s="257">
        <f>IF(N459="zákl. přenesená",J459,0)</f>
        <v>0</v>
      </c>
      <c r="BH459" s="257">
        <f>IF(N459="sníž. přenesená",J459,0)</f>
        <v>0</v>
      </c>
      <c r="BI459" s="257">
        <f>IF(N459="nulová",J459,0)</f>
        <v>0</v>
      </c>
      <c r="BJ459" s="17" t="s">
        <v>83</v>
      </c>
      <c r="BK459" s="257">
        <f>ROUND(I459*H459,2)</f>
        <v>0</v>
      </c>
      <c r="BL459" s="17" t="s">
        <v>249</v>
      </c>
      <c r="BM459" s="256" t="s">
        <v>842</v>
      </c>
    </row>
    <row r="460" s="14" customFormat="1">
      <c r="A460" s="14"/>
      <c r="B460" s="269"/>
      <c r="C460" s="270"/>
      <c r="D460" s="260" t="s">
        <v>161</v>
      </c>
      <c r="E460" s="270"/>
      <c r="F460" s="272" t="s">
        <v>843</v>
      </c>
      <c r="G460" s="270"/>
      <c r="H460" s="273">
        <v>45.042999999999999</v>
      </c>
      <c r="I460" s="274"/>
      <c r="J460" s="270"/>
      <c r="K460" s="270"/>
      <c r="L460" s="275"/>
      <c r="M460" s="276"/>
      <c r="N460" s="277"/>
      <c r="O460" s="277"/>
      <c r="P460" s="277"/>
      <c r="Q460" s="277"/>
      <c r="R460" s="277"/>
      <c r="S460" s="277"/>
      <c r="T460" s="278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9" t="s">
        <v>161</v>
      </c>
      <c r="AU460" s="279" t="s">
        <v>85</v>
      </c>
      <c r="AV460" s="14" t="s">
        <v>85</v>
      </c>
      <c r="AW460" s="14" t="s">
        <v>4</v>
      </c>
      <c r="AX460" s="14" t="s">
        <v>83</v>
      </c>
      <c r="AY460" s="279" t="s">
        <v>152</v>
      </c>
    </row>
    <row r="461" s="2" customFormat="1" ht="21.75" customHeight="1">
      <c r="A461" s="38"/>
      <c r="B461" s="39"/>
      <c r="C461" s="244" t="s">
        <v>844</v>
      </c>
      <c r="D461" s="244" t="s">
        <v>155</v>
      </c>
      <c r="E461" s="245" t="s">
        <v>845</v>
      </c>
      <c r="F461" s="246" t="s">
        <v>846</v>
      </c>
      <c r="G461" s="247" t="s">
        <v>570</v>
      </c>
      <c r="H461" s="307"/>
      <c r="I461" s="249"/>
      <c r="J461" s="250">
        <f>ROUND(I461*H461,2)</f>
        <v>0</v>
      </c>
      <c r="K461" s="251"/>
      <c r="L461" s="44"/>
      <c r="M461" s="252" t="s">
        <v>1</v>
      </c>
      <c r="N461" s="253" t="s">
        <v>41</v>
      </c>
      <c r="O461" s="91"/>
      <c r="P461" s="254">
        <f>O461*H461</f>
        <v>0</v>
      </c>
      <c r="Q461" s="254">
        <v>0</v>
      </c>
      <c r="R461" s="254">
        <f>Q461*H461</f>
        <v>0</v>
      </c>
      <c r="S461" s="254">
        <v>0</v>
      </c>
      <c r="T461" s="255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56" t="s">
        <v>249</v>
      </c>
      <c r="AT461" s="256" t="s">
        <v>155</v>
      </c>
      <c r="AU461" s="256" t="s">
        <v>85</v>
      </c>
      <c r="AY461" s="17" t="s">
        <v>152</v>
      </c>
      <c r="BE461" s="257">
        <f>IF(N461="základní",J461,0)</f>
        <v>0</v>
      </c>
      <c r="BF461" s="257">
        <f>IF(N461="snížená",J461,0)</f>
        <v>0</v>
      </c>
      <c r="BG461" s="257">
        <f>IF(N461="zákl. přenesená",J461,0)</f>
        <v>0</v>
      </c>
      <c r="BH461" s="257">
        <f>IF(N461="sníž. přenesená",J461,0)</f>
        <v>0</v>
      </c>
      <c r="BI461" s="257">
        <f>IF(N461="nulová",J461,0)</f>
        <v>0</v>
      </c>
      <c r="BJ461" s="17" t="s">
        <v>83</v>
      </c>
      <c r="BK461" s="257">
        <f>ROUND(I461*H461,2)</f>
        <v>0</v>
      </c>
      <c r="BL461" s="17" t="s">
        <v>249</v>
      </c>
      <c r="BM461" s="256" t="s">
        <v>847</v>
      </c>
    </row>
    <row r="462" s="12" customFormat="1" ht="22.8" customHeight="1">
      <c r="A462" s="12"/>
      <c r="B462" s="228"/>
      <c r="C462" s="229"/>
      <c r="D462" s="230" t="s">
        <v>75</v>
      </c>
      <c r="E462" s="242" t="s">
        <v>848</v>
      </c>
      <c r="F462" s="242" t="s">
        <v>849</v>
      </c>
      <c r="G462" s="229"/>
      <c r="H462" s="229"/>
      <c r="I462" s="232"/>
      <c r="J462" s="243">
        <f>BK462</f>
        <v>0</v>
      </c>
      <c r="K462" s="229"/>
      <c r="L462" s="234"/>
      <c r="M462" s="235"/>
      <c r="N462" s="236"/>
      <c r="O462" s="236"/>
      <c r="P462" s="237">
        <f>SUM(P463:P493)</f>
        <v>0</v>
      </c>
      <c r="Q462" s="236"/>
      <c r="R462" s="237">
        <f>SUM(R463:R493)</f>
        <v>0.37214579999999997</v>
      </c>
      <c r="S462" s="236"/>
      <c r="T462" s="238">
        <f>SUM(T463:T493)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39" t="s">
        <v>85</v>
      </c>
      <c r="AT462" s="240" t="s">
        <v>75</v>
      </c>
      <c r="AU462" s="240" t="s">
        <v>83</v>
      </c>
      <c r="AY462" s="239" t="s">
        <v>152</v>
      </c>
      <c r="BK462" s="241">
        <f>SUM(BK463:BK493)</f>
        <v>0</v>
      </c>
    </row>
    <row r="463" s="2" customFormat="1" ht="16.5" customHeight="1">
      <c r="A463" s="38"/>
      <c r="B463" s="39"/>
      <c r="C463" s="244" t="s">
        <v>850</v>
      </c>
      <c r="D463" s="244" t="s">
        <v>155</v>
      </c>
      <c r="E463" s="245" t="s">
        <v>851</v>
      </c>
      <c r="F463" s="246" t="s">
        <v>852</v>
      </c>
      <c r="G463" s="247" t="s">
        <v>158</v>
      </c>
      <c r="H463" s="248">
        <v>22.359999999999999</v>
      </c>
      <c r="I463" s="249"/>
      <c r="J463" s="250">
        <f>ROUND(I463*H463,2)</f>
        <v>0</v>
      </c>
      <c r="K463" s="251"/>
      <c r="L463" s="44"/>
      <c r="M463" s="252" t="s">
        <v>1</v>
      </c>
      <c r="N463" s="253" t="s">
        <v>41</v>
      </c>
      <c r="O463" s="91"/>
      <c r="P463" s="254">
        <f>O463*H463</f>
        <v>0</v>
      </c>
      <c r="Q463" s="254">
        <v>0.00029999999999999997</v>
      </c>
      <c r="R463" s="254">
        <f>Q463*H463</f>
        <v>0.0067079999999999996</v>
      </c>
      <c r="S463" s="254">
        <v>0</v>
      </c>
      <c r="T463" s="255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56" t="s">
        <v>249</v>
      </c>
      <c r="AT463" s="256" t="s">
        <v>155</v>
      </c>
      <c r="AU463" s="256" t="s">
        <v>85</v>
      </c>
      <c r="AY463" s="17" t="s">
        <v>152</v>
      </c>
      <c r="BE463" s="257">
        <f>IF(N463="základní",J463,0)</f>
        <v>0</v>
      </c>
      <c r="BF463" s="257">
        <f>IF(N463="snížená",J463,0)</f>
        <v>0</v>
      </c>
      <c r="BG463" s="257">
        <f>IF(N463="zákl. přenesená",J463,0)</f>
        <v>0</v>
      </c>
      <c r="BH463" s="257">
        <f>IF(N463="sníž. přenesená",J463,0)</f>
        <v>0</v>
      </c>
      <c r="BI463" s="257">
        <f>IF(N463="nulová",J463,0)</f>
        <v>0</v>
      </c>
      <c r="BJ463" s="17" t="s">
        <v>83</v>
      </c>
      <c r="BK463" s="257">
        <f>ROUND(I463*H463,2)</f>
        <v>0</v>
      </c>
      <c r="BL463" s="17" t="s">
        <v>249</v>
      </c>
      <c r="BM463" s="256" t="s">
        <v>853</v>
      </c>
    </row>
    <row r="464" s="13" customFormat="1">
      <c r="A464" s="13"/>
      <c r="B464" s="258"/>
      <c r="C464" s="259"/>
      <c r="D464" s="260" t="s">
        <v>161</v>
      </c>
      <c r="E464" s="261" t="s">
        <v>1</v>
      </c>
      <c r="F464" s="262" t="s">
        <v>423</v>
      </c>
      <c r="G464" s="259"/>
      <c r="H464" s="261" t="s">
        <v>1</v>
      </c>
      <c r="I464" s="263"/>
      <c r="J464" s="259"/>
      <c r="K464" s="259"/>
      <c r="L464" s="264"/>
      <c r="M464" s="265"/>
      <c r="N464" s="266"/>
      <c r="O464" s="266"/>
      <c r="P464" s="266"/>
      <c r="Q464" s="266"/>
      <c r="R464" s="266"/>
      <c r="S464" s="266"/>
      <c r="T464" s="26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8" t="s">
        <v>161</v>
      </c>
      <c r="AU464" s="268" t="s">
        <v>85</v>
      </c>
      <c r="AV464" s="13" t="s">
        <v>83</v>
      </c>
      <c r="AW464" s="13" t="s">
        <v>32</v>
      </c>
      <c r="AX464" s="13" t="s">
        <v>76</v>
      </c>
      <c r="AY464" s="268" t="s">
        <v>152</v>
      </c>
    </row>
    <row r="465" s="14" customFormat="1">
      <c r="A465" s="14"/>
      <c r="B465" s="269"/>
      <c r="C465" s="270"/>
      <c r="D465" s="260" t="s">
        <v>161</v>
      </c>
      <c r="E465" s="271" t="s">
        <v>1</v>
      </c>
      <c r="F465" s="272" t="s">
        <v>854</v>
      </c>
      <c r="G465" s="270"/>
      <c r="H465" s="273">
        <v>1.5900000000000001</v>
      </c>
      <c r="I465" s="274"/>
      <c r="J465" s="270"/>
      <c r="K465" s="270"/>
      <c r="L465" s="275"/>
      <c r="M465" s="276"/>
      <c r="N465" s="277"/>
      <c r="O465" s="277"/>
      <c r="P465" s="277"/>
      <c r="Q465" s="277"/>
      <c r="R465" s="277"/>
      <c r="S465" s="277"/>
      <c r="T465" s="27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9" t="s">
        <v>161</v>
      </c>
      <c r="AU465" s="279" t="s">
        <v>85</v>
      </c>
      <c r="AV465" s="14" t="s">
        <v>85</v>
      </c>
      <c r="AW465" s="14" t="s">
        <v>32</v>
      </c>
      <c r="AX465" s="14" t="s">
        <v>76</v>
      </c>
      <c r="AY465" s="279" t="s">
        <v>152</v>
      </c>
    </row>
    <row r="466" s="14" customFormat="1">
      <c r="A466" s="14"/>
      <c r="B466" s="269"/>
      <c r="C466" s="270"/>
      <c r="D466" s="260" t="s">
        <v>161</v>
      </c>
      <c r="E466" s="271" t="s">
        <v>1</v>
      </c>
      <c r="F466" s="272" t="s">
        <v>855</v>
      </c>
      <c r="G466" s="270"/>
      <c r="H466" s="273">
        <v>1.47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9" t="s">
        <v>161</v>
      </c>
      <c r="AU466" s="279" t="s">
        <v>85</v>
      </c>
      <c r="AV466" s="14" t="s">
        <v>85</v>
      </c>
      <c r="AW466" s="14" t="s">
        <v>32</v>
      </c>
      <c r="AX466" s="14" t="s">
        <v>76</v>
      </c>
      <c r="AY466" s="279" t="s">
        <v>152</v>
      </c>
    </row>
    <row r="467" s="14" customFormat="1">
      <c r="A467" s="14"/>
      <c r="B467" s="269"/>
      <c r="C467" s="270"/>
      <c r="D467" s="260" t="s">
        <v>161</v>
      </c>
      <c r="E467" s="271" t="s">
        <v>1</v>
      </c>
      <c r="F467" s="272" t="s">
        <v>856</v>
      </c>
      <c r="G467" s="270"/>
      <c r="H467" s="273">
        <v>9.3200000000000003</v>
      </c>
      <c r="I467" s="274"/>
      <c r="J467" s="270"/>
      <c r="K467" s="270"/>
      <c r="L467" s="275"/>
      <c r="M467" s="276"/>
      <c r="N467" s="277"/>
      <c r="O467" s="277"/>
      <c r="P467" s="277"/>
      <c r="Q467" s="277"/>
      <c r="R467" s="277"/>
      <c r="S467" s="277"/>
      <c r="T467" s="27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9" t="s">
        <v>161</v>
      </c>
      <c r="AU467" s="279" t="s">
        <v>85</v>
      </c>
      <c r="AV467" s="14" t="s">
        <v>85</v>
      </c>
      <c r="AW467" s="14" t="s">
        <v>32</v>
      </c>
      <c r="AX467" s="14" t="s">
        <v>76</v>
      </c>
      <c r="AY467" s="279" t="s">
        <v>152</v>
      </c>
    </row>
    <row r="468" s="14" customFormat="1">
      <c r="A468" s="14"/>
      <c r="B468" s="269"/>
      <c r="C468" s="270"/>
      <c r="D468" s="260" t="s">
        <v>161</v>
      </c>
      <c r="E468" s="271" t="s">
        <v>1</v>
      </c>
      <c r="F468" s="272" t="s">
        <v>857</v>
      </c>
      <c r="G468" s="270"/>
      <c r="H468" s="273">
        <v>9.9800000000000004</v>
      </c>
      <c r="I468" s="274"/>
      <c r="J468" s="270"/>
      <c r="K468" s="270"/>
      <c r="L468" s="275"/>
      <c r="M468" s="276"/>
      <c r="N468" s="277"/>
      <c r="O468" s="277"/>
      <c r="P468" s="277"/>
      <c r="Q468" s="277"/>
      <c r="R468" s="277"/>
      <c r="S468" s="277"/>
      <c r="T468" s="27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79" t="s">
        <v>161</v>
      </c>
      <c r="AU468" s="279" t="s">
        <v>85</v>
      </c>
      <c r="AV468" s="14" t="s">
        <v>85</v>
      </c>
      <c r="AW468" s="14" t="s">
        <v>32</v>
      </c>
      <c r="AX468" s="14" t="s">
        <v>76</v>
      </c>
      <c r="AY468" s="279" t="s">
        <v>152</v>
      </c>
    </row>
    <row r="469" s="15" customFormat="1">
      <c r="A469" s="15"/>
      <c r="B469" s="280"/>
      <c r="C469" s="281"/>
      <c r="D469" s="260" t="s">
        <v>161</v>
      </c>
      <c r="E469" s="282" t="s">
        <v>1</v>
      </c>
      <c r="F469" s="283" t="s">
        <v>165</v>
      </c>
      <c r="G469" s="281"/>
      <c r="H469" s="284">
        <v>22.359999999999999</v>
      </c>
      <c r="I469" s="285"/>
      <c r="J469" s="281"/>
      <c r="K469" s="281"/>
      <c r="L469" s="286"/>
      <c r="M469" s="287"/>
      <c r="N469" s="288"/>
      <c r="O469" s="288"/>
      <c r="P469" s="288"/>
      <c r="Q469" s="288"/>
      <c r="R469" s="288"/>
      <c r="S469" s="288"/>
      <c r="T469" s="28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90" t="s">
        <v>161</v>
      </c>
      <c r="AU469" s="290" t="s">
        <v>85</v>
      </c>
      <c r="AV469" s="15" t="s">
        <v>159</v>
      </c>
      <c r="AW469" s="15" t="s">
        <v>32</v>
      </c>
      <c r="AX469" s="15" t="s">
        <v>83</v>
      </c>
      <c r="AY469" s="290" t="s">
        <v>152</v>
      </c>
    </row>
    <row r="470" s="2" customFormat="1" ht="21.75" customHeight="1">
      <c r="A470" s="38"/>
      <c r="B470" s="39"/>
      <c r="C470" s="244" t="s">
        <v>858</v>
      </c>
      <c r="D470" s="244" t="s">
        <v>155</v>
      </c>
      <c r="E470" s="245" t="s">
        <v>859</v>
      </c>
      <c r="F470" s="246" t="s">
        <v>860</v>
      </c>
      <c r="G470" s="247" t="s">
        <v>158</v>
      </c>
      <c r="H470" s="248">
        <v>22.359999999999999</v>
      </c>
      <c r="I470" s="249"/>
      <c r="J470" s="250">
        <f>ROUND(I470*H470,2)</f>
        <v>0</v>
      </c>
      <c r="K470" s="251"/>
      <c r="L470" s="44"/>
      <c r="M470" s="252" t="s">
        <v>1</v>
      </c>
      <c r="N470" s="253" t="s">
        <v>41</v>
      </c>
      <c r="O470" s="91"/>
      <c r="P470" s="254">
        <f>O470*H470</f>
        <v>0</v>
      </c>
      <c r="Q470" s="254">
        <v>0.0051999999999999998</v>
      </c>
      <c r="R470" s="254">
        <f>Q470*H470</f>
        <v>0.11627199999999999</v>
      </c>
      <c r="S470" s="254">
        <v>0</v>
      </c>
      <c r="T470" s="255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56" t="s">
        <v>249</v>
      </c>
      <c r="AT470" s="256" t="s">
        <v>155</v>
      </c>
      <c r="AU470" s="256" t="s">
        <v>85</v>
      </c>
      <c r="AY470" s="17" t="s">
        <v>152</v>
      </c>
      <c r="BE470" s="257">
        <f>IF(N470="základní",J470,0)</f>
        <v>0</v>
      </c>
      <c r="BF470" s="257">
        <f>IF(N470="snížená",J470,0)</f>
        <v>0</v>
      </c>
      <c r="BG470" s="257">
        <f>IF(N470="zákl. přenesená",J470,0)</f>
        <v>0</v>
      </c>
      <c r="BH470" s="257">
        <f>IF(N470="sníž. přenesená",J470,0)</f>
        <v>0</v>
      </c>
      <c r="BI470" s="257">
        <f>IF(N470="nulová",J470,0)</f>
        <v>0</v>
      </c>
      <c r="BJ470" s="17" t="s">
        <v>83</v>
      </c>
      <c r="BK470" s="257">
        <f>ROUND(I470*H470,2)</f>
        <v>0</v>
      </c>
      <c r="BL470" s="17" t="s">
        <v>249</v>
      </c>
      <c r="BM470" s="256" t="s">
        <v>861</v>
      </c>
    </row>
    <row r="471" s="13" customFormat="1">
      <c r="A471" s="13"/>
      <c r="B471" s="258"/>
      <c r="C471" s="259"/>
      <c r="D471" s="260" t="s">
        <v>161</v>
      </c>
      <c r="E471" s="261" t="s">
        <v>1</v>
      </c>
      <c r="F471" s="262" t="s">
        <v>423</v>
      </c>
      <c r="G471" s="259"/>
      <c r="H471" s="261" t="s">
        <v>1</v>
      </c>
      <c r="I471" s="263"/>
      <c r="J471" s="259"/>
      <c r="K471" s="259"/>
      <c r="L471" s="264"/>
      <c r="M471" s="265"/>
      <c r="N471" s="266"/>
      <c r="O471" s="266"/>
      <c r="P471" s="266"/>
      <c r="Q471" s="266"/>
      <c r="R471" s="266"/>
      <c r="S471" s="266"/>
      <c r="T471" s="26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8" t="s">
        <v>161</v>
      </c>
      <c r="AU471" s="268" t="s">
        <v>85</v>
      </c>
      <c r="AV471" s="13" t="s">
        <v>83</v>
      </c>
      <c r="AW471" s="13" t="s">
        <v>32</v>
      </c>
      <c r="AX471" s="13" t="s">
        <v>76</v>
      </c>
      <c r="AY471" s="268" t="s">
        <v>152</v>
      </c>
    </row>
    <row r="472" s="14" customFormat="1">
      <c r="A472" s="14"/>
      <c r="B472" s="269"/>
      <c r="C472" s="270"/>
      <c r="D472" s="260" t="s">
        <v>161</v>
      </c>
      <c r="E472" s="271" t="s">
        <v>1</v>
      </c>
      <c r="F472" s="272" t="s">
        <v>854</v>
      </c>
      <c r="G472" s="270"/>
      <c r="H472" s="273">
        <v>1.5900000000000001</v>
      </c>
      <c r="I472" s="274"/>
      <c r="J472" s="270"/>
      <c r="K472" s="270"/>
      <c r="L472" s="275"/>
      <c r="M472" s="276"/>
      <c r="N472" s="277"/>
      <c r="O472" s="277"/>
      <c r="P472" s="277"/>
      <c r="Q472" s="277"/>
      <c r="R472" s="277"/>
      <c r="S472" s="277"/>
      <c r="T472" s="27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9" t="s">
        <v>161</v>
      </c>
      <c r="AU472" s="279" t="s">
        <v>85</v>
      </c>
      <c r="AV472" s="14" t="s">
        <v>85</v>
      </c>
      <c r="AW472" s="14" t="s">
        <v>32</v>
      </c>
      <c r="AX472" s="14" t="s">
        <v>76</v>
      </c>
      <c r="AY472" s="279" t="s">
        <v>152</v>
      </c>
    </row>
    <row r="473" s="14" customFormat="1">
      <c r="A473" s="14"/>
      <c r="B473" s="269"/>
      <c r="C473" s="270"/>
      <c r="D473" s="260" t="s">
        <v>161</v>
      </c>
      <c r="E473" s="271" t="s">
        <v>1</v>
      </c>
      <c r="F473" s="272" t="s">
        <v>855</v>
      </c>
      <c r="G473" s="270"/>
      <c r="H473" s="273">
        <v>1.47</v>
      </c>
      <c r="I473" s="274"/>
      <c r="J473" s="270"/>
      <c r="K473" s="270"/>
      <c r="L473" s="275"/>
      <c r="M473" s="276"/>
      <c r="N473" s="277"/>
      <c r="O473" s="277"/>
      <c r="P473" s="277"/>
      <c r="Q473" s="277"/>
      <c r="R473" s="277"/>
      <c r="S473" s="277"/>
      <c r="T473" s="27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9" t="s">
        <v>161</v>
      </c>
      <c r="AU473" s="279" t="s">
        <v>85</v>
      </c>
      <c r="AV473" s="14" t="s">
        <v>85</v>
      </c>
      <c r="AW473" s="14" t="s">
        <v>32</v>
      </c>
      <c r="AX473" s="14" t="s">
        <v>76</v>
      </c>
      <c r="AY473" s="279" t="s">
        <v>152</v>
      </c>
    </row>
    <row r="474" s="14" customFormat="1">
      <c r="A474" s="14"/>
      <c r="B474" s="269"/>
      <c r="C474" s="270"/>
      <c r="D474" s="260" t="s">
        <v>161</v>
      </c>
      <c r="E474" s="271" t="s">
        <v>1</v>
      </c>
      <c r="F474" s="272" t="s">
        <v>856</v>
      </c>
      <c r="G474" s="270"/>
      <c r="H474" s="273">
        <v>9.3200000000000003</v>
      </c>
      <c r="I474" s="274"/>
      <c r="J474" s="270"/>
      <c r="K474" s="270"/>
      <c r="L474" s="275"/>
      <c r="M474" s="276"/>
      <c r="N474" s="277"/>
      <c r="O474" s="277"/>
      <c r="P474" s="277"/>
      <c r="Q474" s="277"/>
      <c r="R474" s="277"/>
      <c r="S474" s="277"/>
      <c r="T474" s="27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79" t="s">
        <v>161</v>
      </c>
      <c r="AU474" s="279" t="s">
        <v>85</v>
      </c>
      <c r="AV474" s="14" t="s">
        <v>85</v>
      </c>
      <c r="AW474" s="14" t="s">
        <v>32</v>
      </c>
      <c r="AX474" s="14" t="s">
        <v>76</v>
      </c>
      <c r="AY474" s="279" t="s">
        <v>152</v>
      </c>
    </row>
    <row r="475" s="14" customFormat="1">
      <c r="A475" s="14"/>
      <c r="B475" s="269"/>
      <c r="C475" s="270"/>
      <c r="D475" s="260" t="s">
        <v>161</v>
      </c>
      <c r="E475" s="271" t="s">
        <v>1</v>
      </c>
      <c r="F475" s="272" t="s">
        <v>857</v>
      </c>
      <c r="G475" s="270"/>
      <c r="H475" s="273">
        <v>9.9800000000000004</v>
      </c>
      <c r="I475" s="274"/>
      <c r="J475" s="270"/>
      <c r="K475" s="270"/>
      <c r="L475" s="275"/>
      <c r="M475" s="276"/>
      <c r="N475" s="277"/>
      <c r="O475" s="277"/>
      <c r="P475" s="277"/>
      <c r="Q475" s="277"/>
      <c r="R475" s="277"/>
      <c r="S475" s="277"/>
      <c r="T475" s="27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9" t="s">
        <v>161</v>
      </c>
      <c r="AU475" s="279" t="s">
        <v>85</v>
      </c>
      <c r="AV475" s="14" t="s">
        <v>85</v>
      </c>
      <c r="AW475" s="14" t="s">
        <v>32</v>
      </c>
      <c r="AX475" s="14" t="s">
        <v>76</v>
      </c>
      <c r="AY475" s="279" t="s">
        <v>152</v>
      </c>
    </row>
    <row r="476" s="15" customFormat="1">
      <c r="A476" s="15"/>
      <c r="B476" s="280"/>
      <c r="C476" s="281"/>
      <c r="D476" s="260" t="s">
        <v>161</v>
      </c>
      <c r="E476" s="282" t="s">
        <v>1</v>
      </c>
      <c r="F476" s="283" t="s">
        <v>165</v>
      </c>
      <c r="G476" s="281"/>
      <c r="H476" s="284">
        <v>22.359999999999999</v>
      </c>
      <c r="I476" s="285"/>
      <c r="J476" s="281"/>
      <c r="K476" s="281"/>
      <c r="L476" s="286"/>
      <c r="M476" s="287"/>
      <c r="N476" s="288"/>
      <c r="O476" s="288"/>
      <c r="P476" s="288"/>
      <c r="Q476" s="288"/>
      <c r="R476" s="288"/>
      <c r="S476" s="288"/>
      <c r="T476" s="289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90" t="s">
        <v>161</v>
      </c>
      <c r="AU476" s="290" t="s">
        <v>85</v>
      </c>
      <c r="AV476" s="15" t="s">
        <v>159</v>
      </c>
      <c r="AW476" s="15" t="s">
        <v>32</v>
      </c>
      <c r="AX476" s="15" t="s">
        <v>83</v>
      </c>
      <c r="AY476" s="290" t="s">
        <v>152</v>
      </c>
    </row>
    <row r="477" s="2" customFormat="1" ht="21.75" customHeight="1">
      <c r="A477" s="38"/>
      <c r="B477" s="39"/>
      <c r="C477" s="296" t="s">
        <v>862</v>
      </c>
      <c r="D477" s="296" t="s">
        <v>492</v>
      </c>
      <c r="E477" s="297" t="s">
        <v>863</v>
      </c>
      <c r="F477" s="298" t="s">
        <v>864</v>
      </c>
      <c r="G477" s="299" t="s">
        <v>158</v>
      </c>
      <c r="H477" s="300">
        <v>24.596</v>
      </c>
      <c r="I477" s="301"/>
      <c r="J477" s="302">
        <f>ROUND(I477*H477,2)</f>
        <v>0</v>
      </c>
      <c r="K477" s="303"/>
      <c r="L477" s="304"/>
      <c r="M477" s="305" t="s">
        <v>1</v>
      </c>
      <c r="N477" s="306" t="s">
        <v>41</v>
      </c>
      <c r="O477" s="91"/>
      <c r="P477" s="254">
        <f>O477*H477</f>
        <v>0</v>
      </c>
      <c r="Q477" s="254">
        <v>0.0097999999999999997</v>
      </c>
      <c r="R477" s="254">
        <f>Q477*H477</f>
        <v>0.2410408</v>
      </c>
      <c r="S477" s="254">
        <v>0</v>
      </c>
      <c r="T477" s="255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56" t="s">
        <v>345</v>
      </c>
      <c r="AT477" s="256" t="s">
        <v>492</v>
      </c>
      <c r="AU477" s="256" t="s">
        <v>85</v>
      </c>
      <c r="AY477" s="17" t="s">
        <v>152</v>
      </c>
      <c r="BE477" s="257">
        <f>IF(N477="základní",J477,0)</f>
        <v>0</v>
      </c>
      <c r="BF477" s="257">
        <f>IF(N477="snížená",J477,0)</f>
        <v>0</v>
      </c>
      <c r="BG477" s="257">
        <f>IF(N477="zákl. přenesená",J477,0)</f>
        <v>0</v>
      </c>
      <c r="BH477" s="257">
        <f>IF(N477="sníž. přenesená",J477,0)</f>
        <v>0</v>
      </c>
      <c r="BI477" s="257">
        <f>IF(N477="nulová",J477,0)</f>
        <v>0</v>
      </c>
      <c r="BJ477" s="17" t="s">
        <v>83</v>
      </c>
      <c r="BK477" s="257">
        <f>ROUND(I477*H477,2)</f>
        <v>0</v>
      </c>
      <c r="BL477" s="17" t="s">
        <v>249</v>
      </c>
      <c r="BM477" s="256" t="s">
        <v>865</v>
      </c>
    </row>
    <row r="478" s="14" customFormat="1">
      <c r="A478" s="14"/>
      <c r="B478" s="269"/>
      <c r="C478" s="270"/>
      <c r="D478" s="260" t="s">
        <v>161</v>
      </c>
      <c r="E478" s="270"/>
      <c r="F478" s="272" t="s">
        <v>866</v>
      </c>
      <c r="G478" s="270"/>
      <c r="H478" s="273">
        <v>24.596</v>
      </c>
      <c r="I478" s="274"/>
      <c r="J478" s="270"/>
      <c r="K478" s="270"/>
      <c r="L478" s="275"/>
      <c r="M478" s="276"/>
      <c r="N478" s="277"/>
      <c r="O478" s="277"/>
      <c r="P478" s="277"/>
      <c r="Q478" s="277"/>
      <c r="R478" s="277"/>
      <c r="S478" s="277"/>
      <c r="T478" s="27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9" t="s">
        <v>161</v>
      </c>
      <c r="AU478" s="279" t="s">
        <v>85</v>
      </c>
      <c r="AV478" s="14" t="s">
        <v>85</v>
      </c>
      <c r="AW478" s="14" t="s">
        <v>4</v>
      </c>
      <c r="AX478" s="14" t="s">
        <v>83</v>
      </c>
      <c r="AY478" s="279" t="s">
        <v>152</v>
      </c>
    </row>
    <row r="479" s="2" customFormat="1" ht="21.75" customHeight="1">
      <c r="A479" s="38"/>
      <c r="B479" s="39"/>
      <c r="C479" s="244" t="s">
        <v>867</v>
      </c>
      <c r="D479" s="244" t="s">
        <v>155</v>
      </c>
      <c r="E479" s="245" t="s">
        <v>868</v>
      </c>
      <c r="F479" s="246" t="s">
        <v>869</v>
      </c>
      <c r="G479" s="247" t="s">
        <v>158</v>
      </c>
      <c r="H479" s="248">
        <v>22.359999999999999</v>
      </c>
      <c r="I479" s="249"/>
      <c r="J479" s="250">
        <f>ROUND(I479*H479,2)</f>
        <v>0</v>
      </c>
      <c r="K479" s="251"/>
      <c r="L479" s="44"/>
      <c r="M479" s="252" t="s">
        <v>1</v>
      </c>
      <c r="N479" s="253" t="s">
        <v>41</v>
      </c>
      <c r="O479" s="91"/>
      <c r="P479" s="254">
        <f>O479*H479</f>
        <v>0</v>
      </c>
      <c r="Q479" s="254">
        <v>0</v>
      </c>
      <c r="R479" s="254">
        <f>Q479*H479</f>
        <v>0</v>
      </c>
      <c r="S479" s="254">
        <v>0</v>
      </c>
      <c r="T479" s="255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56" t="s">
        <v>249</v>
      </c>
      <c r="AT479" s="256" t="s">
        <v>155</v>
      </c>
      <c r="AU479" s="256" t="s">
        <v>85</v>
      </c>
      <c r="AY479" s="17" t="s">
        <v>152</v>
      </c>
      <c r="BE479" s="257">
        <f>IF(N479="základní",J479,0)</f>
        <v>0</v>
      </c>
      <c r="BF479" s="257">
        <f>IF(N479="snížená",J479,0)</f>
        <v>0</v>
      </c>
      <c r="BG479" s="257">
        <f>IF(N479="zákl. přenesená",J479,0)</f>
        <v>0</v>
      </c>
      <c r="BH479" s="257">
        <f>IF(N479="sníž. přenesená",J479,0)</f>
        <v>0</v>
      </c>
      <c r="BI479" s="257">
        <f>IF(N479="nulová",J479,0)</f>
        <v>0</v>
      </c>
      <c r="BJ479" s="17" t="s">
        <v>83</v>
      </c>
      <c r="BK479" s="257">
        <f>ROUND(I479*H479,2)</f>
        <v>0</v>
      </c>
      <c r="BL479" s="17" t="s">
        <v>249</v>
      </c>
      <c r="BM479" s="256" t="s">
        <v>870</v>
      </c>
    </row>
    <row r="480" s="13" customFormat="1">
      <c r="A480" s="13"/>
      <c r="B480" s="258"/>
      <c r="C480" s="259"/>
      <c r="D480" s="260" t="s">
        <v>161</v>
      </c>
      <c r="E480" s="261" t="s">
        <v>1</v>
      </c>
      <c r="F480" s="262" t="s">
        <v>423</v>
      </c>
      <c r="G480" s="259"/>
      <c r="H480" s="261" t="s">
        <v>1</v>
      </c>
      <c r="I480" s="263"/>
      <c r="J480" s="259"/>
      <c r="K480" s="259"/>
      <c r="L480" s="264"/>
      <c r="M480" s="265"/>
      <c r="N480" s="266"/>
      <c r="O480" s="266"/>
      <c r="P480" s="266"/>
      <c r="Q480" s="266"/>
      <c r="R480" s="266"/>
      <c r="S480" s="266"/>
      <c r="T480" s="26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8" t="s">
        <v>161</v>
      </c>
      <c r="AU480" s="268" t="s">
        <v>85</v>
      </c>
      <c r="AV480" s="13" t="s">
        <v>83</v>
      </c>
      <c r="AW480" s="13" t="s">
        <v>32</v>
      </c>
      <c r="AX480" s="13" t="s">
        <v>76</v>
      </c>
      <c r="AY480" s="268" t="s">
        <v>152</v>
      </c>
    </row>
    <row r="481" s="14" customFormat="1">
      <c r="A481" s="14"/>
      <c r="B481" s="269"/>
      <c r="C481" s="270"/>
      <c r="D481" s="260" t="s">
        <v>161</v>
      </c>
      <c r="E481" s="271" t="s">
        <v>1</v>
      </c>
      <c r="F481" s="272" t="s">
        <v>854</v>
      </c>
      <c r="G481" s="270"/>
      <c r="H481" s="273">
        <v>1.5900000000000001</v>
      </c>
      <c r="I481" s="274"/>
      <c r="J481" s="270"/>
      <c r="K481" s="270"/>
      <c r="L481" s="275"/>
      <c r="M481" s="276"/>
      <c r="N481" s="277"/>
      <c r="O481" s="277"/>
      <c r="P481" s="277"/>
      <c r="Q481" s="277"/>
      <c r="R481" s="277"/>
      <c r="S481" s="277"/>
      <c r="T481" s="27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9" t="s">
        <v>161</v>
      </c>
      <c r="AU481" s="279" t="s">
        <v>85</v>
      </c>
      <c r="AV481" s="14" t="s">
        <v>85</v>
      </c>
      <c r="AW481" s="14" t="s">
        <v>32</v>
      </c>
      <c r="AX481" s="14" t="s">
        <v>76</v>
      </c>
      <c r="AY481" s="279" t="s">
        <v>152</v>
      </c>
    </row>
    <row r="482" s="14" customFormat="1">
      <c r="A482" s="14"/>
      <c r="B482" s="269"/>
      <c r="C482" s="270"/>
      <c r="D482" s="260" t="s">
        <v>161</v>
      </c>
      <c r="E482" s="271" t="s">
        <v>1</v>
      </c>
      <c r="F482" s="272" t="s">
        <v>855</v>
      </c>
      <c r="G482" s="270"/>
      <c r="H482" s="273">
        <v>1.47</v>
      </c>
      <c r="I482" s="274"/>
      <c r="J482" s="270"/>
      <c r="K482" s="270"/>
      <c r="L482" s="275"/>
      <c r="M482" s="276"/>
      <c r="N482" s="277"/>
      <c r="O482" s="277"/>
      <c r="P482" s="277"/>
      <c r="Q482" s="277"/>
      <c r="R482" s="277"/>
      <c r="S482" s="277"/>
      <c r="T482" s="278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9" t="s">
        <v>161</v>
      </c>
      <c r="AU482" s="279" t="s">
        <v>85</v>
      </c>
      <c r="AV482" s="14" t="s">
        <v>85</v>
      </c>
      <c r="AW482" s="14" t="s">
        <v>32</v>
      </c>
      <c r="AX482" s="14" t="s">
        <v>76</v>
      </c>
      <c r="AY482" s="279" t="s">
        <v>152</v>
      </c>
    </row>
    <row r="483" s="14" customFormat="1">
      <c r="A483" s="14"/>
      <c r="B483" s="269"/>
      <c r="C483" s="270"/>
      <c r="D483" s="260" t="s">
        <v>161</v>
      </c>
      <c r="E483" s="271" t="s">
        <v>1</v>
      </c>
      <c r="F483" s="272" t="s">
        <v>856</v>
      </c>
      <c r="G483" s="270"/>
      <c r="H483" s="273">
        <v>9.3200000000000003</v>
      </c>
      <c r="I483" s="274"/>
      <c r="J483" s="270"/>
      <c r="K483" s="270"/>
      <c r="L483" s="275"/>
      <c r="M483" s="276"/>
      <c r="N483" s="277"/>
      <c r="O483" s="277"/>
      <c r="P483" s="277"/>
      <c r="Q483" s="277"/>
      <c r="R483" s="277"/>
      <c r="S483" s="277"/>
      <c r="T483" s="27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79" t="s">
        <v>161</v>
      </c>
      <c r="AU483" s="279" t="s">
        <v>85</v>
      </c>
      <c r="AV483" s="14" t="s">
        <v>85</v>
      </c>
      <c r="AW483" s="14" t="s">
        <v>32</v>
      </c>
      <c r="AX483" s="14" t="s">
        <v>76</v>
      </c>
      <c r="AY483" s="279" t="s">
        <v>152</v>
      </c>
    </row>
    <row r="484" s="14" customFormat="1">
      <c r="A484" s="14"/>
      <c r="B484" s="269"/>
      <c r="C484" s="270"/>
      <c r="D484" s="260" t="s">
        <v>161</v>
      </c>
      <c r="E484" s="271" t="s">
        <v>1</v>
      </c>
      <c r="F484" s="272" t="s">
        <v>857</v>
      </c>
      <c r="G484" s="270"/>
      <c r="H484" s="273">
        <v>9.9800000000000004</v>
      </c>
      <c r="I484" s="274"/>
      <c r="J484" s="270"/>
      <c r="K484" s="270"/>
      <c r="L484" s="275"/>
      <c r="M484" s="276"/>
      <c r="N484" s="277"/>
      <c r="O484" s="277"/>
      <c r="P484" s="277"/>
      <c r="Q484" s="277"/>
      <c r="R484" s="277"/>
      <c r="S484" s="277"/>
      <c r="T484" s="27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9" t="s">
        <v>161</v>
      </c>
      <c r="AU484" s="279" t="s">
        <v>85</v>
      </c>
      <c r="AV484" s="14" t="s">
        <v>85</v>
      </c>
      <c r="AW484" s="14" t="s">
        <v>32</v>
      </c>
      <c r="AX484" s="14" t="s">
        <v>76</v>
      </c>
      <c r="AY484" s="279" t="s">
        <v>152</v>
      </c>
    </row>
    <row r="485" s="15" customFormat="1">
      <c r="A485" s="15"/>
      <c r="B485" s="280"/>
      <c r="C485" s="281"/>
      <c r="D485" s="260" t="s">
        <v>161</v>
      </c>
      <c r="E485" s="282" t="s">
        <v>1</v>
      </c>
      <c r="F485" s="283" t="s">
        <v>165</v>
      </c>
      <c r="G485" s="281"/>
      <c r="H485" s="284">
        <v>22.359999999999999</v>
      </c>
      <c r="I485" s="285"/>
      <c r="J485" s="281"/>
      <c r="K485" s="281"/>
      <c r="L485" s="286"/>
      <c r="M485" s="287"/>
      <c r="N485" s="288"/>
      <c r="O485" s="288"/>
      <c r="P485" s="288"/>
      <c r="Q485" s="288"/>
      <c r="R485" s="288"/>
      <c r="S485" s="288"/>
      <c r="T485" s="289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90" t="s">
        <v>161</v>
      </c>
      <c r="AU485" s="290" t="s">
        <v>85</v>
      </c>
      <c r="AV485" s="15" t="s">
        <v>159</v>
      </c>
      <c r="AW485" s="15" t="s">
        <v>32</v>
      </c>
      <c r="AX485" s="15" t="s">
        <v>83</v>
      </c>
      <c r="AY485" s="290" t="s">
        <v>152</v>
      </c>
    </row>
    <row r="486" s="2" customFormat="1" ht="16.5" customHeight="1">
      <c r="A486" s="38"/>
      <c r="B486" s="39"/>
      <c r="C486" s="244" t="s">
        <v>871</v>
      </c>
      <c r="D486" s="244" t="s">
        <v>155</v>
      </c>
      <c r="E486" s="245" t="s">
        <v>872</v>
      </c>
      <c r="F486" s="246" t="s">
        <v>873</v>
      </c>
      <c r="G486" s="247" t="s">
        <v>192</v>
      </c>
      <c r="H486" s="248">
        <v>31.25</v>
      </c>
      <c r="I486" s="249"/>
      <c r="J486" s="250">
        <f>ROUND(I486*H486,2)</f>
        <v>0</v>
      </c>
      <c r="K486" s="251"/>
      <c r="L486" s="44"/>
      <c r="M486" s="252" t="s">
        <v>1</v>
      </c>
      <c r="N486" s="253" t="s">
        <v>41</v>
      </c>
      <c r="O486" s="91"/>
      <c r="P486" s="254">
        <f>O486*H486</f>
        <v>0</v>
      </c>
      <c r="Q486" s="254">
        <v>0.00025999999999999998</v>
      </c>
      <c r="R486" s="254">
        <f>Q486*H486</f>
        <v>0.0081249999999999985</v>
      </c>
      <c r="S486" s="254">
        <v>0</v>
      </c>
      <c r="T486" s="255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56" t="s">
        <v>249</v>
      </c>
      <c r="AT486" s="256" t="s">
        <v>155</v>
      </c>
      <c r="AU486" s="256" t="s">
        <v>85</v>
      </c>
      <c r="AY486" s="17" t="s">
        <v>152</v>
      </c>
      <c r="BE486" s="257">
        <f>IF(N486="základní",J486,0)</f>
        <v>0</v>
      </c>
      <c r="BF486" s="257">
        <f>IF(N486="snížená",J486,0)</f>
        <v>0</v>
      </c>
      <c r="BG486" s="257">
        <f>IF(N486="zákl. přenesená",J486,0)</f>
        <v>0</v>
      </c>
      <c r="BH486" s="257">
        <f>IF(N486="sníž. přenesená",J486,0)</f>
        <v>0</v>
      </c>
      <c r="BI486" s="257">
        <f>IF(N486="nulová",J486,0)</f>
        <v>0</v>
      </c>
      <c r="BJ486" s="17" t="s">
        <v>83</v>
      </c>
      <c r="BK486" s="257">
        <f>ROUND(I486*H486,2)</f>
        <v>0</v>
      </c>
      <c r="BL486" s="17" t="s">
        <v>249</v>
      </c>
      <c r="BM486" s="256" t="s">
        <v>874</v>
      </c>
    </row>
    <row r="487" s="13" customFormat="1">
      <c r="A487" s="13"/>
      <c r="B487" s="258"/>
      <c r="C487" s="259"/>
      <c r="D487" s="260" t="s">
        <v>161</v>
      </c>
      <c r="E487" s="261" t="s">
        <v>1</v>
      </c>
      <c r="F487" s="262" t="s">
        <v>423</v>
      </c>
      <c r="G487" s="259"/>
      <c r="H487" s="261" t="s">
        <v>1</v>
      </c>
      <c r="I487" s="263"/>
      <c r="J487" s="259"/>
      <c r="K487" s="259"/>
      <c r="L487" s="264"/>
      <c r="M487" s="265"/>
      <c r="N487" s="266"/>
      <c r="O487" s="266"/>
      <c r="P487" s="266"/>
      <c r="Q487" s="266"/>
      <c r="R487" s="266"/>
      <c r="S487" s="266"/>
      <c r="T487" s="26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8" t="s">
        <v>161</v>
      </c>
      <c r="AU487" s="268" t="s">
        <v>85</v>
      </c>
      <c r="AV487" s="13" t="s">
        <v>83</v>
      </c>
      <c r="AW487" s="13" t="s">
        <v>32</v>
      </c>
      <c r="AX487" s="13" t="s">
        <v>76</v>
      </c>
      <c r="AY487" s="268" t="s">
        <v>152</v>
      </c>
    </row>
    <row r="488" s="14" customFormat="1">
      <c r="A488" s="14"/>
      <c r="B488" s="269"/>
      <c r="C488" s="270"/>
      <c r="D488" s="260" t="s">
        <v>161</v>
      </c>
      <c r="E488" s="271" t="s">
        <v>1</v>
      </c>
      <c r="F488" s="272" t="s">
        <v>875</v>
      </c>
      <c r="G488" s="270"/>
      <c r="H488" s="273">
        <v>3.8500000000000001</v>
      </c>
      <c r="I488" s="274"/>
      <c r="J488" s="270"/>
      <c r="K488" s="270"/>
      <c r="L488" s="275"/>
      <c r="M488" s="276"/>
      <c r="N488" s="277"/>
      <c r="O488" s="277"/>
      <c r="P488" s="277"/>
      <c r="Q488" s="277"/>
      <c r="R488" s="277"/>
      <c r="S488" s="277"/>
      <c r="T488" s="278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9" t="s">
        <v>161</v>
      </c>
      <c r="AU488" s="279" t="s">
        <v>85</v>
      </c>
      <c r="AV488" s="14" t="s">
        <v>85</v>
      </c>
      <c r="AW488" s="14" t="s">
        <v>32</v>
      </c>
      <c r="AX488" s="14" t="s">
        <v>76</v>
      </c>
      <c r="AY488" s="279" t="s">
        <v>152</v>
      </c>
    </row>
    <row r="489" s="14" customFormat="1">
      <c r="A489" s="14"/>
      <c r="B489" s="269"/>
      <c r="C489" s="270"/>
      <c r="D489" s="260" t="s">
        <v>161</v>
      </c>
      <c r="E489" s="271" t="s">
        <v>1</v>
      </c>
      <c r="F489" s="272" t="s">
        <v>876</v>
      </c>
      <c r="G489" s="270"/>
      <c r="H489" s="273">
        <v>3.6499999999999999</v>
      </c>
      <c r="I489" s="274"/>
      <c r="J489" s="270"/>
      <c r="K489" s="270"/>
      <c r="L489" s="275"/>
      <c r="M489" s="276"/>
      <c r="N489" s="277"/>
      <c r="O489" s="277"/>
      <c r="P489" s="277"/>
      <c r="Q489" s="277"/>
      <c r="R489" s="277"/>
      <c r="S489" s="277"/>
      <c r="T489" s="27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9" t="s">
        <v>161</v>
      </c>
      <c r="AU489" s="279" t="s">
        <v>85</v>
      </c>
      <c r="AV489" s="14" t="s">
        <v>85</v>
      </c>
      <c r="AW489" s="14" t="s">
        <v>32</v>
      </c>
      <c r="AX489" s="14" t="s">
        <v>76</v>
      </c>
      <c r="AY489" s="279" t="s">
        <v>152</v>
      </c>
    </row>
    <row r="490" s="14" customFormat="1">
      <c r="A490" s="14"/>
      <c r="B490" s="269"/>
      <c r="C490" s="270"/>
      <c r="D490" s="260" t="s">
        <v>161</v>
      </c>
      <c r="E490" s="271" t="s">
        <v>1</v>
      </c>
      <c r="F490" s="272" t="s">
        <v>877</v>
      </c>
      <c r="G490" s="270"/>
      <c r="H490" s="273">
        <v>14.060000000000001</v>
      </c>
      <c r="I490" s="274"/>
      <c r="J490" s="270"/>
      <c r="K490" s="270"/>
      <c r="L490" s="275"/>
      <c r="M490" s="276"/>
      <c r="N490" s="277"/>
      <c r="O490" s="277"/>
      <c r="P490" s="277"/>
      <c r="Q490" s="277"/>
      <c r="R490" s="277"/>
      <c r="S490" s="277"/>
      <c r="T490" s="27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9" t="s">
        <v>161</v>
      </c>
      <c r="AU490" s="279" t="s">
        <v>85</v>
      </c>
      <c r="AV490" s="14" t="s">
        <v>85</v>
      </c>
      <c r="AW490" s="14" t="s">
        <v>32</v>
      </c>
      <c r="AX490" s="14" t="s">
        <v>76</v>
      </c>
      <c r="AY490" s="279" t="s">
        <v>152</v>
      </c>
    </row>
    <row r="491" s="14" customFormat="1">
      <c r="A491" s="14"/>
      <c r="B491" s="269"/>
      <c r="C491" s="270"/>
      <c r="D491" s="260" t="s">
        <v>161</v>
      </c>
      <c r="E491" s="271" t="s">
        <v>1</v>
      </c>
      <c r="F491" s="272" t="s">
        <v>878</v>
      </c>
      <c r="G491" s="270"/>
      <c r="H491" s="273">
        <v>9.6899999999999995</v>
      </c>
      <c r="I491" s="274"/>
      <c r="J491" s="270"/>
      <c r="K491" s="270"/>
      <c r="L491" s="275"/>
      <c r="M491" s="276"/>
      <c r="N491" s="277"/>
      <c r="O491" s="277"/>
      <c r="P491" s="277"/>
      <c r="Q491" s="277"/>
      <c r="R491" s="277"/>
      <c r="S491" s="277"/>
      <c r="T491" s="278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9" t="s">
        <v>161</v>
      </c>
      <c r="AU491" s="279" t="s">
        <v>85</v>
      </c>
      <c r="AV491" s="14" t="s">
        <v>85</v>
      </c>
      <c r="AW491" s="14" t="s">
        <v>32</v>
      </c>
      <c r="AX491" s="14" t="s">
        <v>76</v>
      </c>
      <c r="AY491" s="279" t="s">
        <v>152</v>
      </c>
    </row>
    <row r="492" s="15" customFormat="1">
      <c r="A492" s="15"/>
      <c r="B492" s="280"/>
      <c r="C492" s="281"/>
      <c r="D492" s="260" t="s">
        <v>161</v>
      </c>
      <c r="E492" s="282" t="s">
        <v>1</v>
      </c>
      <c r="F492" s="283" t="s">
        <v>165</v>
      </c>
      <c r="G492" s="281"/>
      <c r="H492" s="284">
        <v>31.25</v>
      </c>
      <c r="I492" s="285"/>
      <c r="J492" s="281"/>
      <c r="K492" s="281"/>
      <c r="L492" s="286"/>
      <c r="M492" s="287"/>
      <c r="N492" s="288"/>
      <c r="O492" s="288"/>
      <c r="P492" s="288"/>
      <c r="Q492" s="288"/>
      <c r="R492" s="288"/>
      <c r="S492" s="288"/>
      <c r="T492" s="289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90" t="s">
        <v>161</v>
      </c>
      <c r="AU492" s="290" t="s">
        <v>85</v>
      </c>
      <c r="AV492" s="15" t="s">
        <v>159</v>
      </c>
      <c r="AW492" s="15" t="s">
        <v>32</v>
      </c>
      <c r="AX492" s="15" t="s">
        <v>83</v>
      </c>
      <c r="AY492" s="290" t="s">
        <v>152</v>
      </c>
    </row>
    <row r="493" s="2" customFormat="1" ht="21.75" customHeight="1">
      <c r="A493" s="38"/>
      <c r="B493" s="39"/>
      <c r="C493" s="244" t="s">
        <v>879</v>
      </c>
      <c r="D493" s="244" t="s">
        <v>155</v>
      </c>
      <c r="E493" s="245" t="s">
        <v>880</v>
      </c>
      <c r="F493" s="246" t="s">
        <v>881</v>
      </c>
      <c r="G493" s="247" t="s">
        <v>570</v>
      </c>
      <c r="H493" s="307"/>
      <c r="I493" s="249"/>
      <c r="J493" s="250">
        <f>ROUND(I493*H493,2)</f>
        <v>0</v>
      </c>
      <c r="K493" s="251"/>
      <c r="L493" s="44"/>
      <c r="M493" s="252" t="s">
        <v>1</v>
      </c>
      <c r="N493" s="253" t="s">
        <v>41</v>
      </c>
      <c r="O493" s="91"/>
      <c r="P493" s="254">
        <f>O493*H493</f>
        <v>0</v>
      </c>
      <c r="Q493" s="254">
        <v>0</v>
      </c>
      <c r="R493" s="254">
        <f>Q493*H493</f>
        <v>0</v>
      </c>
      <c r="S493" s="254">
        <v>0</v>
      </c>
      <c r="T493" s="255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56" t="s">
        <v>249</v>
      </c>
      <c r="AT493" s="256" t="s">
        <v>155</v>
      </c>
      <c r="AU493" s="256" t="s">
        <v>85</v>
      </c>
      <c r="AY493" s="17" t="s">
        <v>152</v>
      </c>
      <c r="BE493" s="257">
        <f>IF(N493="základní",J493,0)</f>
        <v>0</v>
      </c>
      <c r="BF493" s="257">
        <f>IF(N493="snížená",J493,0)</f>
        <v>0</v>
      </c>
      <c r="BG493" s="257">
        <f>IF(N493="zákl. přenesená",J493,0)</f>
        <v>0</v>
      </c>
      <c r="BH493" s="257">
        <f>IF(N493="sníž. přenesená",J493,0)</f>
        <v>0</v>
      </c>
      <c r="BI493" s="257">
        <f>IF(N493="nulová",J493,0)</f>
        <v>0</v>
      </c>
      <c r="BJ493" s="17" t="s">
        <v>83</v>
      </c>
      <c r="BK493" s="257">
        <f>ROUND(I493*H493,2)</f>
        <v>0</v>
      </c>
      <c r="BL493" s="17" t="s">
        <v>249</v>
      </c>
      <c r="BM493" s="256" t="s">
        <v>882</v>
      </c>
    </row>
    <row r="494" s="12" customFormat="1" ht="22.8" customHeight="1">
      <c r="A494" s="12"/>
      <c r="B494" s="228"/>
      <c r="C494" s="229"/>
      <c r="D494" s="230" t="s">
        <v>75</v>
      </c>
      <c r="E494" s="242" t="s">
        <v>359</v>
      </c>
      <c r="F494" s="242" t="s">
        <v>360</v>
      </c>
      <c r="G494" s="229"/>
      <c r="H494" s="229"/>
      <c r="I494" s="232"/>
      <c r="J494" s="243">
        <f>BK494</f>
        <v>0</v>
      </c>
      <c r="K494" s="229"/>
      <c r="L494" s="234"/>
      <c r="M494" s="235"/>
      <c r="N494" s="236"/>
      <c r="O494" s="236"/>
      <c r="P494" s="237">
        <f>SUM(P495:P532)</f>
        <v>0</v>
      </c>
      <c r="Q494" s="236"/>
      <c r="R494" s="237">
        <f>SUM(R495:R532)</f>
        <v>0.072915450000000007</v>
      </c>
      <c r="S494" s="236"/>
      <c r="T494" s="238">
        <f>SUM(T495:T532)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39" t="s">
        <v>85</v>
      </c>
      <c r="AT494" s="240" t="s">
        <v>75</v>
      </c>
      <c r="AU494" s="240" t="s">
        <v>83</v>
      </c>
      <c r="AY494" s="239" t="s">
        <v>152</v>
      </c>
      <c r="BK494" s="241">
        <f>SUM(BK495:BK532)</f>
        <v>0</v>
      </c>
    </row>
    <row r="495" s="2" customFormat="1" ht="21.75" customHeight="1">
      <c r="A495" s="38"/>
      <c r="B495" s="39"/>
      <c r="C495" s="244" t="s">
        <v>883</v>
      </c>
      <c r="D495" s="244" t="s">
        <v>155</v>
      </c>
      <c r="E495" s="245" t="s">
        <v>884</v>
      </c>
      <c r="F495" s="246" t="s">
        <v>885</v>
      </c>
      <c r="G495" s="247" t="s">
        <v>158</v>
      </c>
      <c r="H495" s="248">
        <v>7.8959999999999999</v>
      </c>
      <c r="I495" s="249"/>
      <c r="J495" s="250">
        <f>ROUND(I495*H495,2)</f>
        <v>0</v>
      </c>
      <c r="K495" s="251"/>
      <c r="L495" s="44"/>
      <c r="M495" s="252" t="s">
        <v>1</v>
      </c>
      <c r="N495" s="253" t="s">
        <v>41</v>
      </c>
      <c r="O495" s="91"/>
      <c r="P495" s="254">
        <f>O495*H495</f>
        <v>0</v>
      </c>
      <c r="Q495" s="254">
        <v>8.0000000000000007E-05</v>
      </c>
      <c r="R495" s="254">
        <f>Q495*H495</f>
        <v>0.00063168000000000002</v>
      </c>
      <c r="S495" s="254">
        <v>0</v>
      </c>
      <c r="T495" s="255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56" t="s">
        <v>249</v>
      </c>
      <c r="AT495" s="256" t="s">
        <v>155</v>
      </c>
      <c r="AU495" s="256" t="s">
        <v>85</v>
      </c>
      <c r="AY495" s="17" t="s">
        <v>152</v>
      </c>
      <c r="BE495" s="257">
        <f>IF(N495="základní",J495,0)</f>
        <v>0</v>
      </c>
      <c r="BF495" s="257">
        <f>IF(N495="snížená",J495,0)</f>
        <v>0</v>
      </c>
      <c r="BG495" s="257">
        <f>IF(N495="zákl. přenesená",J495,0)</f>
        <v>0</v>
      </c>
      <c r="BH495" s="257">
        <f>IF(N495="sníž. přenesená",J495,0)</f>
        <v>0</v>
      </c>
      <c r="BI495" s="257">
        <f>IF(N495="nulová",J495,0)</f>
        <v>0</v>
      </c>
      <c r="BJ495" s="17" t="s">
        <v>83</v>
      </c>
      <c r="BK495" s="257">
        <f>ROUND(I495*H495,2)</f>
        <v>0</v>
      </c>
      <c r="BL495" s="17" t="s">
        <v>249</v>
      </c>
      <c r="BM495" s="256" t="s">
        <v>886</v>
      </c>
    </row>
    <row r="496" s="13" customFormat="1">
      <c r="A496" s="13"/>
      <c r="B496" s="258"/>
      <c r="C496" s="259"/>
      <c r="D496" s="260" t="s">
        <v>161</v>
      </c>
      <c r="E496" s="261" t="s">
        <v>1</v>
      </c>
      <c r="F496" s="262" t="s">
        <v>887</v>
      </c>
      <c r="G496" s="259"/>
      <c r="H496" s="261" t="s">
        <v>1</v>
      </c>
      <c r="I496" s="263"/>
      <c r="J496" s="259"/>
      <c r="K496" s="259"/>
      <c r="L496" s="264"/>
      <c r="M496" s="265"/>
      <c r="N496" s="266"/>
      <c r="O496" s="266"/>
      <c r="P496" s="266"/>
      <c r="Q496" s="266"/>
      <c r="R496" s="266"/>
      <c r="S496" s="266"/>
      <c r="T496" s="26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8" t="s">
        <v>161</v>
      </c>
      <c r="AU496" s="268" t="s">
        <v>85</v>
      </c>
      <c r="AV496" s="13" t="s">
        <v>83</v>
      </c>
      <c r="AW496" s="13" t="s">
        <v>32</v>
      </c>
      <c r="AX496" s="13" t="s">
        <v>76</v>
      </c>
      <c r="AY496" s="268" t="s">
        <v>152</v>
      </c>
    </row>
    <row r="497" s="14" customFormat="1">
      <c r="A497" s="14"/>
      <c r="B497" s="269"/>
      <c r="C497" s="270"/>
      <c r="D497" s="260" t="s">
        <v>161</v>
      </c>
      <c r="E497" s="271" t="s">
        <v>1</v>
      </c>
      <c r="F497" s="272" t="s">
        <v>888</v>
      </c>
      <c r="G497" s="270"/>
      <c r="H497" s="273">
        <v>1.47</v>
      </c>
      <c r="I497" s="274"/>
      <c r="J497" s="270"/>
      <c r="K497" s="270"/>
      <c r="L497" s="275"/>
      <c r="M497" s="276"/>
      <c r="N497" s="277"/>
      <c r="O497" s="277"/>
      <c r="P497" s="277"/>
      <c r="Q497" s="277"/>
      <c r="R497" s="277"/>
      <c r="S497" s="277"/>
      <c r="T497" s="27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9" t="s">
        <v>161</v>
      </c>
      <c r="AU497" s="279" t="s">
        <v>85</v>
      </c>
      <c r="AV497" s="14" t="s">
        <v>85</v>
      </c>
      <c r="AW497" s="14" t="s">
        <v>32</v>
      </c>
      <c r="AX497" s="14" t="s">
        <v>76</v>
      </c>
      <c r="AY497" s="279" t="s">
        <v>152</v>
      </c>
    </row>
    <row r="498" s="13" customFormat="1">
      <c r="A498" s="13"/>
      <c r="B498" s="258"/>
      <c r="C498" s="259"/>
      <c r="D498" s="260" t="s">
        <v>161</v>
      </c>
      <c r="E498" s="261" t="s">
        <v>1</v>
      </c>
      <c r="F498" s="262" t="s">
        <v>889</v>
      </c>
      <c r="G498" s="259"/>
      <c r="H498" s="261" t="s">
        <v>1</v>
      </c>
      <c r="I498" s="263"/>
      <c r="J498" s="259"/>
      <c r="K498" s="259"/>
      <c r="L498" s="264"/>
      <c r="M498" s="265"/>
      <c r="N498" s="266"/>
      <c r="O498" s="266"/>
      <c r="P498" s="266"/>
      <c r="Q498" s="266"/>
      <c r="R498" s="266"/>
      <c r="S498" s="266"/>
      <c r="T498" s="26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8" t="s">
        <v>161</v>
      </c>
      <c r="AU498" s="268" t="s">
        <v>85</v>
      </c>
      <c r="AV498" s="13" t="s">
        <v>83</v>
      </c>
      <c r="AW498" s="13" t="s">
        <v>32</v>
      </c>
      <c r="AX498" s="13" t="s">
        <v>76</v>
      </c>
      <c r="AY498" s="268" t="s">
        <v>152</v>
      </c>
    </row>
    <row r="499" s="14" customFormat="1">
      <c r="A499" s="14"/>
      <c r="B499" s="269"/>
      <c r="C499" s="270"/>
      <c r="D499" s="260" t="s">
        <v>161</v>
      </c>
      <c r="E499" s="271" t="s">
        <v>1</v>
      </c>
      <c r="F499" s="272" t="s">
        <v>890</v>
      </c>
      <c r="G499" s="270"/>
      <c r="H499" s="273">
        <v>6.4260000000000002</v>
      </c>
      <c r="I499" s="274"/>
      <c r="J499" s="270"/>
      <c r="K499" s="270"/>
      <c r="L499" s="275"/>
      <c r="M499" s="276"/>
      <c r="N499" s="277"/>
      <c r="O499" s="277"/>
      <c r="P499" s="277"/>
      <c r="Q499" s="277"/>
      <c r="R499" s="277"/>
      <c r="S499" s="277"/>
      <c r="T499" s="27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9" t="s">
        <v>161</v>
      </c>
      <c r="AU499" s="279" t="s">
        <v>85</v>
      </c>
      <c r="AV499" s="14" t="s">
        <v>85</v>
      </c>
      <c r="AW499" s="14" t="s">
        <v>32</v>
      </c>
      <c r="AX499" s="14" t="s">
        <v>76</v>
      </c>
      <c r="AY499" s="279" t="s">
        <v>152</v>
      </c>
    </row>
    <row r="500" s="15" customFormat="1">
      <c r="A500" s="15"/>
      <c r="B500" s="280"/>
      <c r="C500" s="281"/>
      <c r="D500" s="260" t="s">
        <v>161</v>
      </c>
      <c r="E500" s="282" t="s">
        <v>1</v>
      </c>
      <c r="F500" s="283" t="s">
        <v>165</v>
      </c>
      <c r="G500" s="281"/>
      <c r="H500" s="284">
        <v>7.8959999999999999</v>
      </c>
      <c r="I500" s="285"/>
      <c r="J500" s="281"/>
      <c r="K500" s="281"/>
      <c r="L500" s="286"/>
      <c r="M500" s="287"/>
      <c r="N500" s="288"/>
      <c r="O500" s="288"/>
      <c r="P500" s="288"/>
      <c r="Q500" s="288"/>
      <c r="R500" s="288"/>
      <c r="S500" s="288"/>
      <c r="T500" s="289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90" t="s">
        <v>161</v>
      </c>
      <c r="AU500" s="290" t="s">
        <v>85</v>
      </c>
      <c r="AV500" s="15" t="s">
        <v>159</v>
      </c>
      <c r="AW500" s="15" t="s">
        <v>32</v>
      </c>
      <c r="AX500" s="15" t="s">
        <v>83</v>
      </c>
      <c r="AY500" s="290" t="s">
        <v>152</v>
      </c>
    </row>
    <row r="501" s="2" customFormat="1" ht="21.75" customHeight="1">
      <c r="A501" s="38"/>
      <c r="B501" s="39"/>
      <c r="C501" s="244" t="s">
        <v>891</v>
      </c>
      <c r="D501" s="244" t="s">
        <v>155</v>
      </c>
      <c r="E501" s="245" t="s">
        <v>892</v>
      </c>
      <c r="F501" s="246" t="s">
        <v>893</v>
      </c>
      <c r="G501" s="247" t="s">
        <v>158</v>
      </c>
      <c r="H501" s="248">
        <v>6.4260000000000002</v>
      </c>
      <c r="I501" s="249"/>
      <c r="J501" s="250">
        <f>ROUND(I501*H501,2)</f>
        <v>0</v>
      </c>
      <c r="K501" s="251"/>
      <c r="L501" s="44"/>
      <c r="M501" s="252" t="s">
        <v>1</v>
      </c>
      <c r="N501" s="253" t="s">
        <v>41</v>
      </c>
      <c r="O501" s="91"/>
      <c r="P501" s="254">
        <f>O501*H501</f>
        <v>0</v>
      </c>
      <c r="Q501" s="254">
        <v>0</v>
      </c>
      <c r="R501" s="254">
        <f>Q501*H501</f>
        <v>0</v>
      </c>
      <c r="S501" s="254">
        <v>0</v>
      </c>
      <c r="T501" s="255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56" t="s">
        <v>249</v>
      </c>
      <c r="AT501" s="256" t="s">
        <v>155</v>
      </c>
      <c r="AU501" s="256" t="s">
        <v>85</v>
      </c>
      <c r="AY501" s="17" t="s">
        <v>152</v>
      </c>
      <c r="BE501" s="257">
        <f>IF(N501="základní",J501,0)</f>
        <v>0</v>
      </c>
      <c r="BF501" s="257">
        <f>IF(N501="snížená",J501,0)</f>
        <v>0</v>
      </c>
      <c r="BG501" s="257">
        <f>IF(N501="zákl. přenesená",J501,0)</f>
        <v>0</v>
      </c>
      <c r="BH501" s="257">
        <f>IF(N501="sníž. přenesená",J501,0)</f>
        <v>0</v>
      </c>
      <c r="BI501" s="257">
        <f>IF(N501="nulová",J501,0)</f>
        <v>0</v>
      </c>
      <c r="BJ501" s="17" t="s">
        <v>83</v>
      </c>
      <c r="BK501" s="257">
        <f>ROUND(I501*H501,2)</f>
        <v>0</v>
      </c>
      <c r="BL501" s="17" t="s">
        <v>249</v>
      </c>
      <c r="BM501" s="256" t="s">
        <v>894</v>
      </c>
    </row>
    <row r="502" s="13" customFormat="1">
      <c r="A502" s="13"/>
      <c r="B502" s="258"/>
      <c r="C502" s="259"/>
      <c r="D502" s="260" t="s">
        <v>161</v>
      </c>
      <c r="E502" s="261" t="s">
        <v>1</v>
      </c>
      <c r="F502" s="262" t="s">
        <v>889</v>
      </c>
      <c r="G502" s="259"/>
      <c r="H502" s="261" t="s">
        <v>1</v>
      </c>
      <c r="I502" s="263"/>
      <c r="J502" s="259"/>
      <c r="K502" s="259"/>
      <c r="L502" s="264"/>
      <c r="M502" s="265"/>
      <c r="N502" s="266"/>
      <c r="O502" s="266"/>
      <c r="P502" s="266"/>
      <c r="Q502" s="266"/>
      <c r="R502" s="266"/>
      <c r="S502" s="266"/>
      <c r="T502" s="26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8" t="s">
        <v>161</v>
      </c>
      <c r="AU502" s="268" t="s">
        <v>85</v>
      </c>
      <c r="AV502" s="13" t="s">
        <v>83</v>
      </c>
      <c r="AW502" s="13" t="s">
        <v>32</v>
      </c>
      <c r="AX502" s="13" t="s">
        <v>76</v>
      </c>
      <c r="AY502" s="268" t="s">
        <v>152</v>
      </c>
    </row>
    <row r="503" s="14" customFormat="1">
      <c r="A503" s="14"/>
      <c r="B503" s="269"/>
      <c r="C503" s="270"/>
      <c r="D503" s="260" t="s">
        <v>161</v>
      </c>
      <c r="E503" s="271" t="s">
        <v>1</v>
      </c>
      <c r="F503" s="272" t="s">
        <v>890</v>
      </c>
      <c r="G503" s="270"/>
      <c r="H503" s="273">
        <v>6.4260000000000002</v>
      </c>
      <c r="I503" s="274"/>
      <c r="J503" s="270"/>
      <c r="K503" s="270"/>
      <c r="L503" s="275"/>
      <c r="M503" s="276"/>
      <c r="N503" s="277"/>
      <c r="O503" s="277"/>
      <c r="P503" s="277"/>
      <c r="Q503" s="277"/>
      <c r="R503" s="277"/>
      <c r="S503" s="277"/>
      <c r="T503" s="27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9" t="s">
        <v>161</v>
      </c>
      <c r="AU503" s="279" t="s">
        <v>85</v>
      </c>
      <c r="AV503" s="14" t="s">
        <v>85</v>
      </c>
      <c r="AW503" s="14" t="s">
        <v>32</v>
      </c>
      <c r="AX503" s="14" t="s">
        <v>76</v>
      </c>
      <c r="AY503" s="279" t="s">
        <v>152</v>
      </c>
    </row>
    <row r="504" s="15" customFormat="1">
      <c r="A504" s="15"/>
      <c r="B504" s="280"/>
      <c r="C504" s="281"/>
      <c r="D504" s="260" t="s">
        <v>161</v>
      </c>
      <c r="E504" s="282" t="s">
        <v>1</v>
      </c>
      <c r="F504" s="283" t="s">
        <v>165</v>
      </c>
      <c r="G504" s="281"/>
      <c r="H504" s="284">
        <v>6.4260000000000002</v>
      </c>
      <c r="I504" s="285"/>
      <c r="J504" s="281"/>
      <c r="K504" s="281"/>
      <c r="L504" s="286"/>
      <c r="M504" s="287"/>
      <c r="N504" s="288"/>
      <c r="O504" s="288"/>
      <c r="P504" s="288"/>
      <c r="Q504" s="288"/>
      <c r="R504" s="288"/>
      <c r="S504" s="288"/>
      <c r="T504" s="289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90" t="s">
        <v>161</v>
      </c>
      <c r="AU504" s="290" t="s">
        <v>85</v>
      </c>
      <c r="AV504" s="15" t="s">
        <v>159</v>
      </c>
      <c r="AW504" s="15" t="s">
        <v>32</v>
      </c>
      <c r="AX504" s="15" t="s">
        <v>83</v>
      </c>
      <c r="AY504" s="290" t="s">
        <v>152</v>
      </c>
    </row>
    <row r="505" s="2" customFormat="1" ht="21.75" customHeight="1">
      <c r="A505" s="38"/>
      <c r="B505" s="39"/>
      <c r="C505" s="244" t="s">
        <v>895</v>
      </c>
      <c r="D505" s="244" t="s">
        <v>155</v>
      </c>
      <c r="E505" s="245" t="s">
        <v>896</v>
      </c>
      <c r="F505" s="246" t="s">
        <v>897</v>
      </c>
      <c r="G505" s="247" t="s">
        <v>158</v>
      </c>
      <c r="H505" s="248">
        <v>7.8959999999999999</v>
      </c>
      <c r="I505" s="249"/>
      <c r="J505" s="250">
        <f>ROUND(I505*H505,2)</f>
        <v>0</v>
      </c>
      <c r="K505" s="251"/>
      <c r="L505" s="44"/>
      <c r="M505" s="252" t="s">
        <v>1</v>
      </c>
      <c r="N505" s="253" t="s">
        <v>41</v>
      </c>
      <c r="O505" s="91"/>
      <c r="P505" s="254">
        <f>O505*H505</f>
        <v>0</v>
      </c>
      <c r="Q505" s="254">
        <v>0.00013999999999999999</v>
      </c>
      <c r="R505" s="254">
        <f>Q505*H505</f>
        <v>0.0011054399999999999</v>
      </c>
      <c r="S505" s="254">
        <v>0</v>
      </c>
      <c r="T505" s="255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56" t="s">
        <v>249</v>
      </c>
      <c r="AT505" s="256" t="s">
        <v>155</v>
      </c>
      <c r="AU505" s="256" t="s">
        <v>85</v>
      </c>
      <c r="AY505" s="17" t="s">
        <v>152</v>
      </c>
      <c r="BE505" s="257">
        <f>IF(N505="základní",J505,0)</f>
        <v>0</v>
      </c>
      <c r="BF505" s="257">
        <f>IF(N505="snížená",J505,0)</f>
        <v>0</v>
      </c>
      <c r="BG505" s="257">
        <f>IF(N505="zákl. přenesená",J505,0)</f>
        <v>0</v>
      </c>
      <c r="BH505" s="257">
        <f>IF(N505="sníž. přenesená",J505,0)</f>
        <v>0</v>
      </c>
      <c r="BI505" s="257">
        <f>IF(N505="nulová",J505,0)</f>
        <v>0</v>
      </c>
      <c r="BJ505" s="17" t="s">
        <v>83</v>
      </c>
      <c r="BK505" s="257">
        <f>ROUND(I505*H505,2)</f>
        <v>0</v>
      </c>
      <c r="BL505" s="17" t="s">
        <v>249</v>
      </c>
      <c r="BM505" s="256" t="s">
        <v>898</v>
      </c>
    </row>
    <row r="506" s="2" customFormat="1" ht="21.75" customHeight="1">
      <c r="A506" s="38"/>
      <c r="B506" s="39"/>
      <c r="C506" s="244" t="s">
        <v>899</v>
      </c>
      <c r="D506" s="244" t="s">
        <v>155</v>
      </c>
      <c r="E506" s="245" t="s">
        <v>900</v>
      </c>
      <c r="F506" s="246" t="s">
        <v>901</v>
      </c>
      <c r="G506" s="247" t="s">
        <v>158</v>
      </c>
      <c r="H506" s="248">
        <v>7.8959999999999999</v>
      </c>
      <c r="I506" s="249"/>
      <c r="J506" s="250">
        <f>ROUND(I506*H506,2)</f>
        <v>0</v>
      </c>
      <c r="K506" s="251"/>
      <c r="L506" s="44"/>
      <c r="M506" s="252" t="s">
        <v>1</v>
      </c>
      <c r="N506" s="253" t="s">
        <v>41</v>
      </c>
      <c r="O506" s="91"/>
      <c r="P506" s="254">
        <f>O506*H506</f>
        <v>0</v>
      </c>
      <c r="Q506" s="254">
        <v>0.00012</v>
      </c>
      <c r="R506" s="254">
        <f>Q506*H506</f>
        <v>0.00094751999999999998</v>
      </c>
      <c r="S506" s="254">
        <v>0</v>
      </c>
      <c r="T506" s="255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56" t="s">
        <v>249</v>
      </c>
      <c r="AT506" s="256" t="s">
        <v>155</v>
      </c>
      <c r="AU506" s="256" t="s">
        <v>85</v>
      </c>
      <c r="AY506" s="17" t="s">
        <v>152</v>
      </c>
      <c r="BE506" s="257">
        <f>IF(N506="základní",J506,0)</f>
        <v>0</v>
      </c>
      <c r="BF506" s="257">
        <f>IF(N506="snížená",J506,0)</f>
        <v>0</v>
      </c>
      <c r="BG506" s="257">
        <f>IF(N506="zákl. přenesená",J506,0)</f>
        <v>0</v>
      </c>
      <c r="BH506" s="257">
        <f>IF(N506="sníž. přenesená",J506,0)</f>
        <v>0</v>
      </c>
      <c r="BI506" s="257">
        <f>IF(N506="nulová",J506,0)</f>
        <v>0</v>
      </c>
      <c r="BJ506" s="17" t="s">
        <v>83</v>
      </c>
      <c r="BK506" s="257">
        <f>ROUND(I506*H506,2)</f>
        <v>0</v>
      </c>
      <c r="BL506" s="17" t="s">
        <v>249</v>
      </c>
      <c r="BM506" s="256" t="s">
        <v>902</v>
      </c>
    </row>
    <row r="507" s="13" customFormat="1">
      <c r="A507" s="13"/>
      <c r="B507" s="258"/>
      <c r="C507" s="259"/>
      <c r="D507" s="260" t="s">
        <v>161</v>
      </c>
      <c r="E507" s="261" t="s">
        <v>1</v>
      </c>
      <c r="F507" s="262" t="s">
        <v>903</v>
      </c>
      <c r="G507" s="259"/>
      <c r="H507" s="261" t="s">
        <v>1</v>
      </c>
      <c r="I507" s="263"/>
      <c r="J507" s="259"/>
      <c r="K507" s="259"/>
      <c r="L507" s="264"/>
      <c r="M507" s="265"/>
      <c r="N507" s="266"/>
      <c r="O507" s="266"/>
      <c r="P507" s="266"/>
      <c r="Q507" s="266"/>
      <c r="R507" s="266"/>
      <c r="S507" s="266"/>
      <c r="T507" s="26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8" t="s">
        <v>161</v>
      </c>
      <c r="AU507" s="268" t="s">
        <v>85</v>
      </c>
      <c r="AV507" s="13" t="s">
        <v>83</v>
      </c>
      <c r="AW507" s="13" t="s">
        <v>32</v>
      </c>
      <c r="AX507" s="13" t="s">
        <v>76</v>
      </c>
      <c r="AY507" s="268" t="s">
        <v>152</v>
      </c>
    </row>
    <row r="508" s="13" customFormat="1">
      <c r="A508" s="13"/>
      <c r="B508" s="258"/>
      <c r="C508" s="259"/>
      <c r="D508" s="260" t="s">
        <v>161</v>
      </c>
      <c r="E508" s="261" t="s">
        <v>1</v>
      </c>
      <c r="F508" s="262" t="s">
        <v>887</v>
      </c>
      <c r="G508" s="259"/>
      <c r="H508" s="261" t="s">
        <v>1</v>
      </c>
      <c r="I508" s="263"/>
      <c r="J508" s="259"/>
      <c r="K508" s="259"/>
      <c r="L508" s="264"/>
      <c r="M508" s="265"/>
      <c r="N508" s="266"/>
      <c r="O508" s="266"/>
      <c r="P508" s="266"/>
      <c r="Q508" s="266"/>
      <c r="R508" s="266"/>
      <c r="S508" s="266"/>
      <c r="T508" s="26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8" t="s">
        <v>161</v>
      </c>
      <c r="AU508" s="268" t="s">
        <v>85</v>
      </c>
      <c r="AV508" s="13" t="s">
        <v>83</v>
      </c>
      <c r="AW508" s="13" t="s">
        <v>32</v>
      </c>
      <c r="AX508" s="13" t="s">
        <v>76</v>
      </c>
      <c r="AY508" s="268" t="s">
        <v>152</v>
      </c>
    </row>
    <row r="509" s="14" customFormat="1">
      <c r="A509" s="14"/>
      <c r="B509" s="269"/>
      <c r="C509" s="270"/>
      <c r="D509" s="260" t="s">
        <v>161</v>
      </c>
      <c r="E509" s="271" t="s">
        <v>1</v>
      </c>
      <c r="F509" s="272" t="s">
        <v>888</v>
      </c>
      <c r="G509" s="270"/>
      <c r="H509" s="273">
        <v>1.47</v>
      </c>
      <c r="I509" s="274"/>
      <c r="J509" s="270"/>
      <c r="K509" s="270"/>
      <c r="L509" s="275"/>
      <c r="M509" s="276"/>
      <c r="N509" s="277"/>
      <c r="O509" s="277"/>
      <c r="P509" s="277"/>
      <c r="Q509" s="277"/>
      <c r="R509" s="277"/>
      <c r="S509" s="277"/>
      <c r="T509" s="27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9" t="s">
        <v>161</v>
      </c>
      <c r="AU509" s="279" t="s">
        <v>85</v>
      </c>
      <c r="AV509" s="14" t="s">
        <v>85</v>
      </c>
      <c r="AW509" s="14" t="s">
        <v>32</v>
      </c>
      <c r="AX509" s="14" t="s">
        <v>76</v>
      </c>
      <c r="AY509" s="279" t="s">
        <v>152</v>
      </c>
    </row>
    <row r="510" s="13" customFormat="1">
      <c r="A510" s="13"/>
      <c r="B510" s="258"/>
      <c r="C510" s="259"/>
      <c r="D510" s="260" t="s">
        <v>161</v>
      </c>
      <c r="E510" s="261" t="s">
        <v>1</v>
      </c>
      <c r="F510" s="262" t="s">
        <v>889</v>
      </c>
      <c r="G510" s="259"/>
      <c r="H510" s="261" t="s">
        <v>1</v>
      </c>
      <c r="I510" s="263"/>
      <c r="J510" s="259"/>
      <c r="K510" s="259"/>
      <c r="L510" s="264"/>
      <c r="M510" s="265"/>
      <c r="N510" s="266"/>
      <c r="O510" s="266"/>
      <c r="P510" s="266"/>
      <c r="Q510" s="266"/>
      <c r="R510" s="266"/>
      <c r="S510" s="266"/>
      <c r="T510" s="26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8" t="s">
        <v>161</v>
      </c>
      <c r="AU510" s="268" t="s">
        <v>85</v>
      </c>
      <c r="AV510" s="13" t="s">
        <v>83</v>
      </c>
      <c r="AW510" s="13" t="s">
        <v>32</v>
      </c>
      <c r="AX510" s="13" t="s">
        <v>76</v>
      </c>
      <c r="AY510" s="268" t="s">
        <v>152</v>
      </c>
    </row>
    <row r="511" s="14" customFormat="1">
      <c r="A511" s="14"/>
      <c r="B511" s="269"/>
      <c r="C511" s="270"/>
      <c r="D511" s="260" t="s">
        <v>161</v>
      </c>
      <c r="E511" s="271" t="s">
        <v>1</v>
      </c>
      <c r="F511" s="272" t="s">
        <v>890</v>
      </c>
      <c r="G511" s="270"/>
      <c r="H511" s="273">
        <v>6.4260000000000002</v>
      </c>
      <c r="I511" s="274"/>
      <c r="J511" s="270"/>
      <c r="K511" s="270"/>
      <c r="L511" s="275"/>
      <c r="M511" s="276"/>
      <c r="N511" s="277"/>
      <c r="O511" s="277"/>
      <c r="P511" s="277"/>
      <c r="Q511" s="277"/>
      <c r="R511" s="277"/>
      <c r="S511" s="277"/>
      <c r="T511" s="278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9" t="s">
        <v>161</v>
      </c>
      <c r="AU511" s="279" t="s">
        <v>85</v>
      </c>
      <c r="AV511" s="14" t="s">
        <v>85</v>
      </c>
      <c r="AW511" s="14" t="s">
        <v>32</v>
      </c>
      <c r="AX511" s="14" t="s">
        <v>76</v>
      </c>
      <c r="AY511" s="279" t="s">
        <v>152</v>
      </c>
    </row>
    <row r="512" s="15" customFormat="1">
      <c r="A512" s="15"/>
      <c r="B512" s="280"/>
      <c r="C512" s="281"/>
      <c r="D512" s="260" t="s">
        <v>161</v>
      </c>
      <c r="E512" s="282" t="s">
        <v>1</v>
      </c>
      <c r="F512" s="283" t="s">
        <v>165</v>
      </c>
      <c r="G512" s="281"/>
      <c r="H512" s="284">
        <v>7.8959999999999999</v>
      </c>
      <c r="I512" s="285"/>
      <c r="J512" s="281"/>
      <c r="K512" s="281"/>
      <c r="L512" s="286"/>
      <c r="M512" s="287"/>
      <c r="N512" s="288"/>
      <c r="O512" s="288"/>
      <c r="P512" s="288"/>
      <c r="Q512" s="288"/>
      <c r="R512" s="288"/>
      <c r="S512" s="288"/>
      <c r="T512" s="289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90" t="s">
        <v>161</v>
      </c>
      <c r="AU512" s="290" t="s">
        <v>85</v>
      </c>
      <c r="AV512" s="15" t="s">
        <v>159</v>
      </c>
      <c r="AW512" s="15" t="s">
        <v>32</v>
      </c>
      <c r="AX512" s="15" t="s">
        <v>83</v>
      </c>
      <c r="AY512" s="290" t="s">
        <v>152</v>
      </c>
    </row>
    <row r="513" s="2" customFormat="1" ht="21.75" customHeight="1">
      <c r="A513" s="38"/>
      <c r="B513" s="39"/>
      <c r="C513" s="244" t="s">
        <v>904</v>
      </c>
      <c r="D513" s="244" t="s">
        <v>155</v>
      </c>
      <c r="E513" s="245" t="s">
        <v>905</v>
      </c>
      <c r="F513" s="246" t="s">
        <v>906</v>
      </c>
      <c r="G513" s="247" t="s">
        <v>158</v>
      </c>
      <c r="H513" s="248">
        <v>14.601000000000001</v>
      </c>
      <c r="I513" s="249"/>
      <c r="J513" s="250">
        <f>ROUND(I513*H513,2)</f>
        <v>0</v>
      </c>
      <c r="K513" s="251"/>
      <c r="L513" s="44"/>
      <c r="M513" s="252" t="s">
        <v>1</v>
      </c>
      <c r="N513" s="253" t="s">
        <v>41</v>
      </c>
      <c r="O513" s="91"/>
      <c r="P513" s="254">
        <f>O513*H513</f>
        <v>0</v>
      </c>
      <c r="Q513" s="254">
        <v>0</v>
      </c>
      <c r="R513" s="254">
        <f>Q513*H513</f>
        <v>0</v>
      </c>
      <c r="S513" s="254">
        <v>0</v>
      </c>
      <c r="T513" s="255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56" t="s">
        <v>249</v>
      </c>
      <c r="AT513" s="256" t="s">
        <v>155</v>
      </c>
      <c r="AU513" s="256" t="s">
        <v>85</v>
      </c>
      <c r="AY513" s="17" t="s">
        <v>152</v>
      </c>
      <c r="BE513" s="257">
        <f>IF(N513="základní",J513,0)</f>
        <v>0</v>
      </c>
      <c r="BF513" s="257">
        <f>IF(N513="snížená",J513,0)</f>
        <v>0</v>
      </c>
      <c r="BG513" s="257">
        <f>IF(N513="zákl. přenesená",J513,0)</f>
        <v>0</v>
      </c>
      <c r="BH513" s="257">
        <f>IF(N513="sníž. přenesená",J513,0)</f>
        <v>0</v>
      </c>
      <c r="BI513" s="257">
        <f>IF(N513="nulová",J513,0)</f>
        <v>0</v>
      </c>
      <c r="BJ513" s="17" t="s">
        <v>83</v>
      </c>
      <c r="BK513" s="257">
        <f>ROUND(I513*H513,2)</f>
        <v>0</v>
      </c>
      <c r="BL513" s="17" t="s">
        <v>249</v>
      </c>
      <c r="BM513" s="256" t="s">
        <v>907</v>
      </c>
    </row>
    <row r="514" s="13" customFormat="1">
      <c r="A514" s="13"/>
      <c r="B514" s="258"/>
      <c r="C514" s="259"/>
      <c r="D514" s="260" t="s">
        <v>161</v>
      </c>
      <c r="E514" s="261" t="s">
        <v>1</v>
      </c>
      <c r="F514" s="262" t="s">
        <v>423</v>
      </c>
      <c r="G514" s="259"/>
      <c r="H514" s="261" t="s">
        <v>1</v>
      </c>
      <c r="I514" s="263"/>
      <c r="J514" s="259"/>
      <c r="K514" s="259"/>
      <c r="L514" s="264"/>
      <c r="M514" s="265"/>
      <c r="N514" s="266"/>
      <c r="O514" s="266"/>
      <c r="P514" s="266"/>
      <c r="Q514" s="266"/>
      <c r="R514" s="266"/>
      <c r="S514" s="266"/>
      <c r="T514" s="26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8" t="s">
        <v>161</v>
      </c>
      <c r="AU514" s="268" t="s">
        <v>85</v>
      </c>
      <c r="AV514" s="13" t="s">
        <v>83</v>
      </c>
      <c r="AW514" s="13" t="s">
        <v>32</v>
      </c>
      <c r="AX514" s="13" t="s">
        <v>76</v>
      </c>
      <c r="AY514" s="268" t="s">
        <v>152</v>
      </c>
    </row>
    <row r="515" s="13" customFormat="1">
      <c r="A515" s="13"/>
      <c r="B515" s="258"/>
      <c r="C515" s="259"/>
      <c r="D515" s="260" t="s">
        <v>161</v>
      </c>
      <c r="E515" s="261" t="s">
        <v>1</v>
      </c>
      <c r="F515" s="262" t="s">
        <v>908</v>
      </c>
      <c r="G515" s="259"/>
      <c r="H515" s="261" t="s">
        <v>1</v>
      </c>
      <c r="I515" s="263"/>
      <c r="J515" s="259"/>
      <c r="K515" s="259"/>
      <c r="L515" s="264"/>
      <c r="M515" s="265"/>
      <c r="N515" s="266"/>
      <c r="O515" s="266"/>
      <c r="P515" s="266"/>
      <c r="Q515" s="266"/>
      <c r="R515" s="266"/>
      <c r="S515" s="266"/>
      <c r="T515" s="26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8" t="s">
        <v>161</v>
      </c>
      <c r="AU515" s="268" t="s">
        <v>85</v>
      </c>
      <c r="AV515" s="13" t="s">
        <v>83</v>
      </c>
      <c r="AW515" s="13" t="s">
        <v>32</v>
      </c>
      <c r="AX515" s="13" t="s">
        <v>76</v>
      </c>
      <c r="AY515" s="268" t="s">
        <v>152</v>
      </c>
    </row>
    <row r="516" s="14" customFormat="1">
      <c r="A516" s="14"/>
      <c r="B516" s="269"/>
      <c r="C516" s="270"/>
      <c r="D516" s="260" t="s">
        <v>161</v>
      </c>
      <c r="E516" s="271" t="s">
        <v>1</v>
      </c>
      <c r="F516" s="272" t="s">
        <v>909</v>
      </c>
      <c r="G516" s="270"/>
      <c r="H516" s="273">
        <v>14.601000000000001</v>
      </c>
      <c r="I516" s="274"/>
      <c r="J516" s="270"/>
      <c r="K516" s="270"/>
      <c r="L516" s="275"/>
      <c r="M516" s="276"/>
      <c r="N516" s="277"/>
      <c r="O516" s="277"/>
      <c r="P516" s="277"/>
      <c r="Q516" s="277"/>
      <c r="R516" s="277"/>
      <c r="S516" s="277"/>
      <c r="T516" s="27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9" t="s">
        <v>161</v>
      </c>
      <c r="AU516" s="279" t="s">
        <v>85</v>
      </c>
      <c r="AV516" s="14" t="s">
        <v>85</v>
      </c>
      <c r="AW516" s="14" t="s">
        <v>32</v>
      </c>
      <c r="AX516" s="14" t="s">
        <v>76</v>
      </c>
      <c r="AY516" s="279" t="s">
        <v>152</v>
      </c>
    </row>
    <row r="517" s="15" customFormat="1">
      <c r="A517" s="15"/>
      <c r="B517" s="280"/>
      <c r="C517" s="281"/>
      <c r="D517" s="260" t="s">
        <v>161</v>
      </c>
      <c r="E517" s="282" t="s">
        <v>1</v>
      </c>
      <c r="F517" s="283" t="s">
        <v>165</v>
      </c>
      <c r="G517" s="281"/>
      <c r="H517" s="284">
        <v>14.601000000000001</v>
      </c>
      <c r="I517" s="285"/>
      <c r="J517" s="281"/>
      <c r="K517" s="281"/>
      <c r="L517" s="286"/>
      <c r="M517" s="287"/>
      <c r="N517" s="288"/>
      <c r="O517" s="288"/>
      <c r="P517" s="288"/>
      <c r="Q517" s="288"/>
      <c r="R517" s="288"/>
      <c r="S517" s="288"/>
      <c r="T517" s="289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90" t="s">
        <v>161</v>
      </c>
      <c r="AU517" s="290" t="s">
        <v>85</v>
      </c>
      <c r="AV517" s="15" t="s">
        <v>159</v>
      </c>
      <c r="AW517" s="15" t="s">
        <v>32</v>
      </c>
      <c r="AX517" s="15" t="s">
        <v>83</v>
      </c>
      <c r="AY517" s="290" t="s">
        <v>152</v>
      </c>
    </row>
    <row r="518" s="2" customFormat="1" ht="21.75" customHeight="1">
      <c r="A518" s="38"/>
      <c r="B518" s="39"/>
      <c r="C518" s="244" t="s">
        <v>910</v>
      </c>
      <c r="D518" s="244" t="s">
        <v>155</v>
      </c>
      <c r="E518" s="245" t="s">
        <v>911</v>
      </c>
      <c r="F518" s="246" t="s">
        <v>912</v>
      </c>
      <c r="G518" s="247" t="s">
        <v>158</v>
      </c>
      <c r="H518" s="248">
        <v>14.601000000000001</v>
      </c>
      <c r="I518" s="249"/>
      <c r="J518" s="250">
        <f>ROUND(I518*H518,2)</f>
        <v>0</v>
      </c>
      <c r="K518" s="251"/>
      <c r="L518" s="44"/>
      <c r="M518" s="252" t="s">
        <v>1</v>
      </c>
      <c r="N518" s="253" t="s">
        <v>41</v>
      </c>
      <c r="O518" s="91"/>
      <c r="P518" s="254">
        <f>O518*H518</f>
        <v>0</v>
      </c>
      <c r="Q518" s="254">
        <v>0.00010000000000000001</v>
      </c>
      <c r="R518" s="254">
        <f>Q518*H518</f>
        <v>0.0014601000000000002</v>
      </c>
      <c r="S518" s="254">
        <v>0</v>
      </c>
      <c r="T518" s="255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56" t="s">
        <v>249</v>
      </c>
      <c r="AT518" s="256" t="s">
        <v>155</v>
      </c>
      <c r="AU518" s="256" t="s">
        <v>85</v>
      </c>
      <c r="AY518" s="17" t="s">
        <v>152</v>
      </c>
      <c r="BE518" s="257">
        <f>IF(N518="základní",J518,0)</f>
        <v>0</v>
      </c>
      <c r="BF518" s="257">
        <f>IF(N518="snížená",J518,0)</f>
        <v>0</v>
      </c>
      <c r="BG518" s="257">
        <f>IF(N518="zákl. přenesená",J518,0)</f>
        <v>0</v>
      </c>
      <c r="BH518" s="257">
        <f>IF(N518="sníž. přenesená",J518,0)</f>
        <v>0</v>
      </c>
      <c r="BI518" s="257">
        <f>IF(N518="nulová",J518,0)</f>
        <v>0</v>
      </c>
      <c r="BJ518" s="17" t="s">
        <v>83</v>
      </c>
      <c r="BK518" s="257">
        <f>ROUND(I518*H518,2)</f>
        <v>0</v>
      </c>
      <c r="BL518" s="17" t="s">
        <v>249</v>
      </c>
      <c r="BM518" s="256" t="s">
        <v>913</v>
      </c>
    </row>
    <row r="519" s="2" customFormat="1" ht="21.75" customHeight="1">
      <c r="A519" s="38"/>
      <c r="B519" s="39"/>
      <c r="C519" s="244" t="s">
        <v>914</v>
      </c>
      <c r="D519" s="244" t="s">
        <v>155</v>
      </c>
      <c r="E519" s="245" t="s">
        <v>915</v>
      </c>
      <c r="F519" s="246" t="s">
        <v>916</v>
      </c>
      <c r="G519" s="247" t="s">
        <v>158</v>
      </c>
      <c r="H519" s="248">
        <v>14.601000000000001</v>
      </c>
      <c r="I519" s="249"/>
      <c r="J519" s="250">
        <f>ROUND(I519*H519,2)</f>
        <v>0</v>
      </c>
      <c r="K519" s="251"/>
      <c r="L519" s="44"/>
      <c r="M519" s="252" t="s">
        <v>1</v>
      </c>
      <c r="N519" s="253" t="s">
        <v>41</v>
      </c>
      <c r="O519" s="91"/>
      <c r="P519" s="254">
        <f>O519*H519</f>
        <v>0</v>
      </c>
      <c r="Q519" s="254">
        <v>6.9999999999999994E-05</v>
      </c>
      <c r="R519" s="254">
        <f>Q519*H519</f>
        <v>0.0010220699999999999</v>
      </c>
      <c r="S519" s="254">
        <v>0</v>
      </c>
      <c r="T519" s="255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56" t="s">
        <v>249</v>
      </c>
      <c r="AT519" s="256" t="s">
        <v>155</v>
      </c>
      <c r="AU519" s="256" t="s">
        <v>85</v>
      </c>
      <c r="AY519" s="17" t="s">
        <v>152</v>
      </c>
      <c r="BE519" s="257">
        <f>IF(N519="základní",J519,0)</f>
        <v>0</v>
      </c>
      <c r="BF519" s="257">
        <f>IF(N519="snížená",J519,0)</f>
        <v>0</v>
      </c>
      <c r="BG519" s="257">
        <f>IF(N519="zákl. přenesená",J519,0)</f>
        <v>0</v>
      </c>
      <c r="BH519" s="257">
        <f>IF(N519="sníž. přenesená",J519,0)</f>
        <v>0</v>
      </c>
      <c r="BI519" s="257">
        <f>IF(N519="nulová",J519,0)</f>
        <v>0</v>
      </c>
      <c r="BJ519" s="17" t="s">
        <v>83</v>
      </c>
      <c r="BK519" s="257">
        <f>ROUND(I519*H519,2)</f>
        <v>0</v>
      </c>
      <c r="BL519" s="17" t="s">
        <v>249</v>
      </c>
      <c r="BM519" s="256" t="s">
        <v>917</v>
      </c>
    </row>
    <row r="520" s="13" customFormat="1">
      <c r="A520" s="13"/>
      <c r="B520" s="258"/>
      <c r="C520" s="259"/>
      <c r="D520" s="260" t="s">
        <v>161</v>
      </c>
      <c r="E520" s="261" t="s">
        <v>1</v>
      </c>
      <c r="F520" s="262" t="s">
        <v>423</v>
      </c>
      <c r="G520" s="259"/>
      <c r="H520" s="261" t="s">
        <v>1</v>
      </c>
      <c r="I520" s="263"/>
      <c r="J520" s="259"/>
      <c r="K520" s="259"/>
      <c r="L520" s="264"/>
      <c r="M520" s="265"/>
      <c r="N520" s="266"/>
      <c r="O520" s="266"/>
      <c r="P520" s="266"/>
      <c r="Q520" s="266"/>
      <c r="R520" s="266"/>
      <c r="S520" s="266"/>
      <c r="T520" s="26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8" t="s">
        <v>161</v>
      </c>
      <c r="AU520" s="268" t="s">
        <v>85</v>
      </c>
      <c r="AV520" s="13" t="s">
        <v>83</v>
      </c>
      <c r="AW520" s="13" t="s">
        <v>32</v>
      </c>
      <c r="AX520" s="13" t="s">
        <v>76</v>
      </c>
      <c r="AY520" s="268" t="s">
        <v>152</v>
      </c>
    </row>
    <row r="521" s="13" customFormat="1">
      <c r="A521" s="13"/>
      <c r="B521" s="258"/>
      <c r="C521" s="259"/>
      <c r="D521" s="260" t="s">
        <v>161</v>
      </c>
      <c r="E521" s="261" t="s">
        <v>1</v>
      </c>
      <c r="F521" s="262" t="s">
        <v>908</v>
      </c>
      <c r="G521" s="259"/>
      <c r="H521" s="261" t="s">
        <v>1</v>
      </c>
      <c r="I521" s="263"/>
      <c r="J521" s="259"/>
      <c r="K521" s="259"/>
      <c r="L521" s="264"/>
      <c r="M521" s="265"/>
      <c r="N521" s="266"/>
      <c r="O521" s="266"/>
      <c r="P521" s="266"/>
      <c r="Q521" s="266"/>
      <c r="R521" s="266"/>
      <c r="S521" s="266"/>
      <c r="T521" s="26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8" t="s">
        <v>161</v>
      </c>
      <c r="AU521" s="268" t="s">
        <v>85</v>
      </c>
      <c r="AV521" s="13" t="s">
        <v>83</v>
      </c>
      <c r="AW521" s="13" t="s">
        <v>32</v>
      </c>
      <c r="AX521" s="13" t="s">
        <v>76</v>
      </c>
      <c r="AY521" s="268" t="s">
        <v>152</v>
      </c>
    </row>
    <row r="522" s="14" customFormat="1">
      <c r="A522" s="14"/>
      <c r="B522" s="269"/>
      <c r="C522" s="270"/>
      <c r="D522" s="260" t="s">
        <v>161</v>
      </c>
      <c r="E522" s="271" t="s">
        <v>1</v>
      </c>
      <c r="F522" s="272" t="s">
        <v>909</v>
      </c>
      <c r="G522" s="270"/>
      <c r="H522" s="273">
        <v>14.601000000000001</v>
      </c>
      <c r="I522" s="274"/>
      <c r="J522" s="270"/>
      <c r="K522" s="270"/>
      <c r="L522" s="275"/>
      <c r="M522" s="276"/>
      <c r="N522" s="277"/>
      <c r="O522" s="277"/>
      <c r="P522" s="277"/>
      <c r="Q522" s="277"/>
      <c r="R522" s="277"/>
      <c r="S522" s="277"/>
      <c r="T522" s="27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79" t="s">
        <v>161</v>
      </c>
      <c r="AU522" s="279" t="s">
        <v>85</v>
      </c>
      <c r="AV522" s="14" t="s">
        <v>85</v>
      </c>
      <c r="AW522" s="14" t="s">
        <v>32</v>
      </c>
      <c r="AX522" s="14" t="s">
        <v>76</v>
      </c>
      <c r="AY522" s="279" t="s">
        <v>152</v>
      </c>
    </row>
    <row r="523" s="15" customFormat="1">
      <c r="A523" s="15"/>
      <c r="B523" s="280"/>
      <c r="C523" s="281"/>
      <c r="D523" s="260" t="s">
        <v>161</v>
      </c>
      <c r="E523" s="282" t="s">
        <v>1</v>
      </c>
      <c r="F523" s="283" t="s">
        <v>165</v>
      </c>
      <c r="G523" s="281"/>
      <c r="H523" s="284">
        <v>14.601000000000001</v>
      </c>
      <c r="I523" s="285"/>
      <c r="J523" s="281"/>
      <c r="K523" s="281"/>
      <c r="L523" s="286"/>
      <c r="M523" s="287"/>
      <c r="N523" s="288"/>
      <c r="O523" s="288"/>
      <c r="P523" s="288"/>
      <c r="Q523" s="288"/>
      <c r="R523" s="288"/>
      <c r="S523" s="288"/>
      <c r="T523" s="289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90" t="s">
        <v>161</v>
      </c>
      <c r="AU523" s="290" t="s">
        <v>85</v>
      </c>
      <c r="AV523" s="15" t="s">
        <v>159</v>
      </c>
      <c r="AW523" s="15" t="s">
        <v>32</v>
      </c>
      <c r="AX523" s="15" t="s">
        <v>83</v>
      </c>
      <c r="AY523" s="290" t="s">
        <v>152</v>
      </c>
    </row>
    <row r="524" s="2" customFormat="1" ht="21.75" customHeight="1">
      <c r="A524" s="38"/>
      <c r="B524" s="39"/>
      <c r="C524" s="244" t="s">
        <v>918</v>
      </c>
      <c r="D524" s="244" t="s">
        <v>155</v>
      </c>
      <c r="E524" s="245" t="s">
        <v>919</v>
      </c>
      <c r="F524" s="246" t="s">
        <v>920</v>
      </c>
      <c r="G524" s="247" t="s">
        <v>158</v>
      </c>
      <c r="H524" s="248">
        <v>14.601000000000001</v>
      </c>
      <c r="I524" s="249"/>
      <c r="J524" s="250">
        <f>ROUND(I524*H524,2)</f>
        <v>0</v>
      </c>
      <c r="K524" s="251"/>
      <c r="L524" s="44"/>
      <c r="M524" s="252" t="s">
        <v>1</v>
      </c>
      <c r="N524" s="253" t="s">
        <v>41</v>
      </c>
      <c r="O524" s="91"/>
      <c r="P524" s="254">
        <f>O524*H524</f>
        <v>0</v>
      </c>
      <c r="Q524" s="254">
        <v>0.0014400000000000001</v>
      </c>
      <c r="R524" s="254">
        <f>Q524*H524</f>
        <v>0.021025440000000003</v>
      </c>
      <c r="S524" s="254">
        <v>0</v>
      </c>
      <c r="T524" s="255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56" t="s">
        <v>249</v>
      </c>
      <c r="AT524" s="256" t="s">
        <v>155</v>
      </c>
      <c r="AU524" s="256" t="s">
        <v>85</v>
      </c>
      <c r="AY524" s="17" t="s">
        <v>152</v>
      </c>
      <c r="BE524" s="257">
        <f>IF(N524="základní",J524,0)</f>
        <v>0</v>
      </c>
      <c r="BF524" s="257">
        <f>IF(N524="snížená",J524,0)</f>
        <v>0</v>
      </c>
      <c r="BG524" s="257">
        <f>IF(N524="zákl. přenesená",J524,0)</f>
        <v>0</v>
      </c>
      <c r="BH524" s="257">
        <f>IF(N524="sníž. přenesená",J524,0)</f>
        <v>0</v>
      </c>
      <c r="BI524" s="257">
        <f>IF(N524="nulová",J524,0)</f>
        <v>0</v>
      </c>
      <c r="BJ524" s="17" t="s">
        <v>83</v>
      </c>
      <c r="BK524" s="257">
        <f>ROUND(I524*H524,2)</f>
        <v>0</v>
      </c>
      <c r="BL524" s="17" t="s">
        <v>249</v>
      </c>
      <c r="BM524" s="256" t="s">
        <v>921</v>
      </c>
    </row>
    <row r="525" s="13" customFormat="1">
      <c r="A525" s="13"/>
      <c r="B525" s="258"/>
      <c r="C525" s="259"/>
      <c r="D525" s="260" t="s">
        <v>161</v>
      </c>
      <c r="E525" s="261" t="s">
        <v>1</v>
      </c>
      <c r="F525" s="262" t="s">
        <v>423</v>
      </c>
      <c r="G525" s="259"/>
      <c r="H525" s="261" t="s">
        <v>1</v>
      </c>
      <c r="I525" s="263"/>
      <c r="J525" s="259"/>
      <c r="K525" s="259"/>
      <c r="L525" s="264"/>
      <c r="M525" s="265"/>
      <c r="N525" s="266"/>
      <c r="O525" s="266"/>
      <c r="P525" s="266"/>
      <c r="Q525" s="266"/>
      <c r="R525" s="266"/>
      <c r="S525" s="266"/>
      <c r="T525" s="26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8" t="s">
        <v>161</v>
      </c>
      <c r="AU525" s="268" t="s">
        <v>85</v>
      </c>
      <c r="AV525" s="13" t="s">
        <v>83</v>
      </c>
      <c r="AW525" s="13" t="s">
        <v>32</v>
      </c>
      <c r="AX525" s="13" t="s">
        <v>76</v>
      </c>
      <c r="AY525" s="268" t="s">
        <v>152</v>
      </c>
    </row>
    <row r="526" s="13" customFormat="1">
      <c r="A526" s="13"/>
      <c r="B526" s="258"/>
      <c r="C526" s="259"/>
      <c r="D526" s="260" t="s">
        <v>161</v>
      </c>
      <c r="E526" s="261" t="s">
        <v>1</v>
      </c>
      <c r="F526" s="262" t="s">
        <v>908</v>
      </c>
      <c r="G526" s="259"/>
      <c r="H526" s="261" t="s">
        <v>1</v>
      </c>
      <c r="I526" s="263"/>
      <c r="J526" s="259"/>
      <c r="K526" s="259"/>
      <c r="L526" s="264"/>
      <c r="M526" s="265"/>
      <c r="N526" s="266"/>
      <c r="O526" s="266"/>
      <c r="P526" s="266"/>
      <c r="Q526" s="266"/>
      <c r="R526" s="266"/>
      <c r="S526" s="266"/>
      <c r="T526" s="26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8" t="s">
        <v>161</v>
      </c>
      <c r="AU526" s="268" t="s">
        <v>85</v>
      </c>
      <c r="AV526" s="13" t="s">
        <v>83</v>
      </c>
      <c r="AW526" s="13" t="s">
        <v>32</v>
      </c>
      <c r="AX526" s="13" t="s">
        <v>76</v>
      </c>
      <c r="AY526" s="268" t="s">
        <v>152</v>
      </c>
    </row>
    <row r="527" s="14" customFormat="1">
      <c r="A527" s="14"/>
      <c r="B527" s="269"/>
      <c r="C527" s="270"/>
      <c r="D527" s="260" t="s">
        <v>161</v>
      </c>
      <c r="E527" s="271" t="s">
        <v>1</v>
      </c>
      <c r="F527" s="272" t="s">
        <v>909</v>
      </c>
      <c r="G527" s="270"/>
      <c r="H527" s="273">
        <v>14.601000000000001</v>
      </c>
      <c r="I527" s="274"/>
      <c r="J527" s="270"/>
      <c r="K527" s="270"/>
      <c r="L527" s="275"/>
      <c r="M527" s="276"/>
      <c r="N527" s="277"/>
      <c r="O527" s="277"/>
      <c r="P527" s="277"/>
      <c r="Q527" s="277"/>
      <c r="R527" s="277"/>
      <c r="S527" s="277"/>
      <c r="T527" s="27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9" t="s">
        <v>161</v>
      </c>
      <c r="AU527" s="279" t="s">
        <v>85</v>
      </c>
      <c r="AV527" s="14" t="s">
        <v>85</v>
      </c>
      <c r="AW527" s="14" t="s">
        <v>32</v>
      </c>
      <c r="AX527" s="14" t="s">
        <v>76</v>
      </c>
      <c r="AY527" s="279" t="s">
        <v>152</v>
      </c>
    </row>
    <row r="528" s="15" customFormat="1">
      <c r="A528" s="15"/>
      <c r="B528" s="280"/>
      <c r="C528" s="281"/>
      <c r="D528" s="260" t="s">
        <v>161</v>
      </c>
      <c r="E528" s="282" t="s">
        <v>1</v>
      </c>
      <c r="F528" s="283" t="s">
        <v>165</v>
      </c>
      <c r="G528" s="281"/>
      <c r="H528" s="284">
        <v>14.601000000000001</v>
      </c>
      <c r="I528" s="285"/>
      <c r="J528" s="281"/>
      <c r="K528" s="281"/>
      <c r="L528" s="286"/>
      <c r="M528" s="287"/>
      <c r="N528" s="288"/>
      <c r="O528" s="288"/>
      <c r="P528" s="288"/>
      <c r="Q528" s="288"/>
      <c r="R528" s="288"/>
      <c r="S528" s="288"/>
      <c r="T528" s="289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90" t="s">
        <v>161</v>
      </c>
      <c r="AU528" s="290" t="s">
        <v>85</v>
      </c>
      <c r="AV528" s="15" t="s">
        <v>159</v>
      </c>
      <c r="AW528" s="15" t="s">
        <v>32</v>
      </c>
      <c r="AX528" s="15" t="s">
        <v>83</v>
      </c>
      <c r="AY528" s="290" t="s">
        <v>152</v>
      </c>
    </row>
    <row r="529" s="2" customFormat="1" ht="21.75" customHeight="1">
      <c r="A529" s="38"/>
      <c r="B529" s="39"/>
      <c r="C529" s="244" t="s">
        <v>922</v>
      </c>
      <c r="D529" s="244" t="s">
        <v>155</v>
      </c>
      <c r="E529" s="245" t="s">
        <v>923</v>
      </c>
      <c r="F529" s="246" t="s">
        <v>924</v>
      </c>
      <c r="G529" s="247" t="s">
        <v>158</v>
      </c>
      <c r="H529" s="248">
        <v>29.202000000000002</v>
      </c>
      <c r="I529" s="249"/>
      <c r="J529" s="250">
        <f>ROUND(I529*H529,2)</f>
        <v>0</v>
      </c>
      <c r="K529" s="251"/>
      <c r="L529" s="44"/>
      <c r="M529" s="252" t="s">
        <v>1</v>
      </c>
      <c r="N529" s="253" t="s">
        <v>41</v>
      </c>
      <c r="O529" s="91"/>
      <c r="P529" s="254">
        <f>O529*H529</f>
        <v>0</v>
      </c>
      <c r="Q529" s="254">
        <v>0.0016000000000000001</v>
      </c>
      <c r="R529" s="254">
        <f>Q529*H529</f>
        <v>0.046723200000000006</v>
      </c>
      <c r="S529" s="254">
        <v>0</v>
      </c>
      <c r="T529" s="255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56" t="s">
        <v>249</v>
      </c>
      <c r="AT529" s="256" t="s">
        <v>155</v>
      </c>
      <c r="AU529" s="256" t="s">
        <v>85</v>
      </c>
      <c r="AY529" s="17" t="s">
        <v>152</v>
      </c>
      <c r="BE529" s="257">
        <f>IF(N529="základní",J529,0)</f>
        <v>0</v>
      </c>
      <c r="BF529" s="257">
        <f>IF(N529="snížená",J529,0)</f>
        <v>0</v>
      </c>
      <c r="BG529" s="257">
        <f>IF(N529="zákl. přenesená",J529,0)</f>
        <v>0</v>
      </c>
      <c r="BH529" s="257">
        <f>IF(N529="sníž. přenesená",J529,0)</f>
        <v>0</v>
      </c>
      <c r="BI529" s="257">
        <f>IF(N529="nulová",J529,0)</f>
        <v>0</v>
      </c>
      <c r="BJ529" s="17" t="s">
        <v>83</v>
      </c>
      <c r="BK529" s="257">
        <f>ROUND(I529*H529,2)</f>
        <v>0</v>
      </c>
      <c r="BL529" s="17" t="s">
        <v>249</v>
      </c>
      <c r="BM529" s="256" t="s">
        <v>925</v>
      </c>
    </row>
    <row r="530" s="13" customFormat="1">
      <c r="A530" s="13"/>
      <c r="B530" s="258"/>
      <c r="C530" s="259"/>
      <c r="D530" s="260" t="s">
        <v>161</v>
      </c>
      <c r="E530" s="261" t="s">
        <v>1</v>
      </c>
      <c r="F530" s="262" t="s">
        <v>926</v>
      </c>
      <c r="G530" s="259"/>
      <c r="H530" s="261" t="s">
        <v>1</v>
      </c>
      <c r="I530" s="263"/>
      <c r="J530" s="259"/>
      <c r="K530" s="259"/>
      <c r="L530" s="264"/>
      <c r="M530" s="265"/>
      <c r="N530" s="266"/>
      <c r="O530" s="266"/>
      <c r="P530" s="266"/>
      <c r="Q530" s="266"/>
      <c r="R530" s="266"/>
      <c r="S530" s="266"/>
      <c r="T530" s="267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8" t="s">
        <v>161</v>
      </c>
      <c r="AU530" s="268" t="s">
        <v>85</v>
      </c>
      <c r="AV530" s="13" t="s">
        <v>83</v>
      </c>
      <c r="AW530" s="13" t="s">
        <v>32</v>
      </c>
      <c r="AX530" s="13" t="s">
        <v>76</v>
      </c>
      <c r="AY530" s="268" t="s">
        <v>152</v>
      </c>
    </row>
    <row r="531" s="14" customFormat="1">
      <c r="A531" s="14"/>
      <c r="B531" s="269"/>
      <c r="C531" s="270"/>
      <c r="D531" s="260" t="s">
        <v>161</v>
      </c>
      <c r="E531" s="271" t="s">
        <v>1</v>
      </c>
      <c r="F531" s="272" t="s">
        <v>927</v>
      </c>
      <c r="G531" s="270"/>
      <c r="H531" s="273">
        <v>29.202000000000002</v>
      </c>
      <c r="I531" s="274"/>
      <c r="J531" s="270"/>
      <c r="K531" s="270"/>
      <c r="L531" s="275"/>
      <c r="M531" s="276"/>
      <c r="N531" s="277"/>
      <c r="O531" s="277"/>
      <c r="P531" s="277"/>
      <c r="Q531" s="277"/>
      <c r="R531" s="277"/>
      <c r="S531" s="277"/>
      <c r="T531" s="27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9" t="s">
        <v>161</v>
      </c>
      <c r="AU531" s="279" t="s">
        <v>85</v>
      </c>
      <c r="AV531" s="14" t="s">
        <v>85</v>
      </c>
      <c r="AW531" s="14" t="s">
        <v>32</v>
      </c>
      <c r="AX531" s="14" t="s">
        <v>76</v>
      </c>
      <c r="AY531" s="279" t="s">
        <v>152</v>
      </c>
    </row>
    <row r="532" s="15" customFormat="1">
      <c r="A532" s="15"/>
      <c r="B532" s="280"/>
      <c r="C532" s="281"/>
      <c r="D532" s="260" t="s">
        <v>161</v>
      </c>
      <c r="E532" s="282" t="s">
        <v>1</v>
      </c>
      <c r="F532" s="283" t="s">
        <v>165</v>
      </c>
      <c r="G532" s="281"/>
      <c r="H532" s="284">
        <v>29.202000000000002</v>
      </c>
      <c r="I532" s="285"/>
      <c r="J532" s="281"/>
      <c r="K532" s="281"/>
      <c r="L532" s="286"/>
      <c r="M532" s="287"/>
      <c r="N532" s="288"/>
      <c r="O532" s="288"/>
      <c r="P532" s="288"/>
      <c r="Q532" s="288"/>
      <c r="R532" s="288"/>
      <c r="S532" s="288"/>
      <c r="T532" s="289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90" t="s">
        <v>161</v>
      </c>
      <c r="AU532" s="290" t="s">
        <v>85</v>
      </c>
      <c r="AV532" s="15" t="s">
        <v>159</v>
      </c>
      <c r="AW532" s="15" t="s">
        <v>32</v>
      </c>
      <c r="AX532" s="15" t="s">
        <v>83</v>
      </c>
      <c r="AY532" s="290" t="s">
        <v>152</v>
      </c>
    </row>
    <row r="533" s="12" customFormat="1" ht="22.8" customHeight="1">
      <c r="A533" s="12"/>
      <c r="B533" s="228"/>
      <c r="C533" s="229"/>
      <c r="D533" s="230" t="s">
        <v>75</v>
      </c>
      <c r="E533" s="242" t="s">
        <v>368</v>
      </c>
      <c r="F533" s="242" t="s">
        <v>369</v>
      </c>
      <c r="G533" s="229"/>
      <c r="H533" s="229"/>
      <c r="I533" s="232"/>
      <c r="J533" s="243">
        <f>BK533</f>
        <v>0</v>
      </c>
      <c r="K533" s="229"/>
      <c r="L533" s="234"/>
      <c r="M533" s="235"/>
      <c r="N533" s="236"/>
      <c r="O533" s="236"/>
      <c r="P533" s="237">
        <f>SUM(P534:P588)</f>
        <v>0</v>
      </c>
      <c r="Q533" s="236"/>
      <c r="R533" s="237">
        <f>SUM(R534:R588)</f>
        <v>0.57787506</v>
      </c>
      <c r="S533" s="236"/>
      <c r="T533" s="238">
        <f>SUM(T534:T588)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39" t="s">
        <v>85</v>
      </c>
      <c r="AT533" s="240" t="s">
        <v>75</v>
      </c>
      <c r="AU533" s="240" t="s">
        <v>83</v>
      </c>
      <c r="AY533" s="239" t="s">
        <v>152</v>
      </c>
      <c r="BK533" s="241">
        <f>SUM(BK534:BK588)</f>
        <v>0</v>
      </c>
    </row>
    <row r="534" s="2" customFormat="1" ht="21.75" customHeight="1">
      <c r="A534" s="38"/>
      <c r="B534" s="39"/>
      <c r="C534" s="244" t="s">
        <v>928</v>
      </c>
      <c r="D534" s="244" t="s">
        <v>155</v>
      </c>
      <c r="E534" s="245" t="s">
        <v>929</v>
      </c>
      <c r="F534" s="246" t="s">
        <v>930</v>
      </c>
      <c r="G534" s="247" t="s">
        <v>158</v>
      </c>
      <c r="H534" s="248">
        <v>342.55700000000002</v>
      </c>
      <c r="I534" s="249"/>
      <c r="J534" s="250">
        <f>ROUND(I534*H534,2)</f>
        <v>0</v>
      </c>
      <c r="K534" s="251"/>
      <c r="L534" s="44"/>
      <c r="M534" s="252" t="s">
        <v>1</v>
      </c>
      <c r="N534" s="253" t="s">
        <v>41</v>
      </c>
      <c r="O534" s="91"/>
      <c r="P534" s="254">
        <f>O534*H534</f>
        <v>0</v>
      </c>
      <c r="Q534" s="254">
        <v>0.00021000000000000001</v>
      </c>
      <c r="R534" s="254">
        <f>Q534*H534</f>
        <v>0.071936970000000003</v>
      </c>
      <c r="S534" s="254">
        <v>0</v>
      </c>
      <c r="T534" s="255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56" t="s">
        <v>249</v>
      </c>
      <c r="AT534" s="256" t="s">
        <v>155</v>
      </c>
      <c r="AU534" s="256" t="s">
        <v>85</v>
      </c>
      <c r="AY534" s="17" t="s">
        <v>152</v>
      </c>
      <c r="BE534" s="257">
        <f>IF(N534="základní",J534,0)</f>
        <v>0</v>
      </c>
      <c r="BF534" s="257">
        <f>IF(N534="snížená",J534,0)</f>
        <v>0</v>
      </c>
      <c r="BG534" s="257">
        <f>IF(N534="zákl. přenesená",J534,0)</f>
        <v>0</v>
      </c>
      <c r="BH534" s="257">
        <f>IF(N534="sníž. přenesená",J534,0)</f>
        <v>0</v>
      </c>
      <c r="BI534" s="257">
        <f>IF(N534="nulová",J534,0)</f>
        <v>0</v>
      </c>
      <c r="BJ534" s="17" t="s">
        <v>83</v>
      </c>
      <c r="BK534" s="257">
        <f>ROUND(I534*H534,2)</f>
        <v>0</v>
      </c>
      <c r="BL534" s="17" t="s">
        <v>249</v>
      </c>
      <c r="BM534" s="256" t="s">
        <v>931</v>
      </c>
    </row>
    <row r="535" s="13" customFormat="1">
      <c r="A535" s="13"/>
      <c r="B535" s="258"/>
      <c r="C535" s="259"/>
      <c r="D535" s="260" t="s">
        <v>161</v>
      </c>
      <c r="E535" s="261" t="s">
        <v>1</v>
      </c>
      <c r="F535" s="262" t="s">
        <v>423</v>
      </c>
      <c r="G535" s="259"/>
      <c r="H535" s="261" t="s">
        <v>1</v>
      </c>
      <c r="I535" s="263"/>
      <c r="J535" s="259"/>
      <c r="K535" s="259"/>
      <c r="L535" s="264"/>
      <c r="M535" s="265"/>
      <c r="N535" s="266"/>
      <c r="O535" s="266"/>
      <c r="P535" s="266"/>
      <c r="Q535" s="266"/>
      <c r="R535" s="266"/>
      <c r="S535" s="266"/>
      <c r="T535" s="26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8" t="s">
        <v>161</v>
      </c>
      <c r="AU535" s="268" t="s">
        <v>85</v>
      </c>
      <c r="AV535" s="13" t="s">
        <v>83</v>
      </c>
      <c r="AW535" s="13" t="s">
        <v>32</v>
      </c>
      <c r="AX535" s="13" t="s">
        <v>76</v>
      </c>
      <c r="AY535" s="268" t="s">
        <v>152</v>
      </c>
    </row>
    <row r="536" s="13" customFormat="1">
      <c r="A536" s="13"/>
      <c r="B536" s="258"/>
      <c r="C536" s="259"/>
      <c r="D536" s="260" t="s">
        <v>161</v>
      </c>
      <c r="E536" s="261" t="s">
        <v>1</v>
      </c>
      <c r="F536" s="262" t="s">
        <v>374</v>
      </c>
      <c r="G536" s="259"/>
      <c r="H536" s="261" t="s">
        <v>1</v>
      </c>
      <c r="I536" s="263"/>
      <c r="J536" s="259"/>
      <c r="K536" s="259"/>
      <c r="L536" s="264"/>
      <c r="M536" s="265"/>
      <c r="N536" s="266"/>
      <c r="O536" s="266"/>
      <c r="P536" s="266"/>
      <c r="Q536" s="266"/>
      <c r="R536" s="266"/>
      <c r="S536" s="266"/>
      <c r="T536" s="267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8" t="s">
        <v>161</v>
      </c>
      <c r="AU536" s="268" t="s">
        <v>85</v>
      </c>
      <c r="AV536" s="13" t="s">
        <v>83</v>
      </c>
      <c r="AW536" s="13" t="s">
        <v>32</v>
      </c>
      <c r="AX536" s="13" t="s">
        <v>76</v>
      </c>
      <c r="AY536" s="268" t="s">
        <v>152</v>
      </c>
    </row>
    <row r="537" s="14" customFormat="1">
      <c r="A537" s="14"/>
      <c r="B537" s="269"/>
      <c r="C537" s="270"/>
      <c r="D537" s="260" t="s">
        <v>161</v>
      </c>
      <c r="E537" s="271" t="s">
        <v>1</v>
      </c>
      <c r="F537" s="272" t="s">
        <v>932</v>
      </c>
      <c r="G537" s="270"/>
      <c r="H537" s="273">
        <v>91</v>
      </c>
      <c r="I537" s="274"/>
      <c r="J537" s="270"/>
      <c r="K537" s="270"/>
      <c r="L537" s="275"/>
      <c r="M537" s="276"/>
      <c r="N537" s="277"/>
      <c r="O537" s="277"/>
      <c r="P537" s="277"/>
      <c r="Q537" s="277"/>
      <c r="R537" s="277"/>
      <c r="S537" s="277"/>
      <c r="T537" s="27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9" t="s">
        <v>161</v>
      </c>
      <c r="AU537" s="279" t="s">
        <v>85</v>
      </c>
      <c r="AV537" s="14" t="s">
        <v>85</v>
      </c>
      <c r="AW537" s="14" t="s">
        <v>32</v>
      </c>
      <c r="AX537" s="14" t="s">
        <v>76</v>
      </c>
      <c r="AY537" s="279" t="s">
        <v>152</v>
      </c>
    </row>
    <row r="538" s="13" customFormat="1">
      <c r="A538" s="13"/>
      <c r="B538" s="258"/>
      <c r="C538" s="259"/>
      <c r="D538" s="260" t="s">
        <v>161</v>
      </c>
      <c r="E538" s="261" t="s">
        <v>1</v>
      </c>
      <c r="F538" s="262" t="s">
        <v>377</v>
      </c>
      <c r="G538" s="259"/>
      <c r="H538" s="261" t="s">
        <v>1</v>
      </c>
      <c r="I538" s="263"/>
      <c r="J538" s="259"/>
      <c r="K538" s="259"/>
      <c r="L538" s="264"/>
      <c r="M538" s="265"/>
      <c r="N538" s="266"/>
      <c r="O538" s="266"/>
      <c r="P538" s="266"/>
      <c r="Q538" s="266"/>
      <c r="R538" s="266"/>
      <c r="S538" s="266"/>
      <c r="T538" s="267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8" t="s">
        <v>161</v>
      </c>
      <c r="AU538" s="268" t="s">
        <v>85</v>
      </c>
      <c r="AV538" s="13" t="s">
        <v>83</v>
      </c>
      <c r="AW538" s="13" t="s">
        <v>32</v>
      </c>
      <c r="AX538" s="13" t="s">
        <v>76</v>
      </c>
      <c r="AY538" s="268" t="s">
        <v>152</v>
      </c>
    </row>
    <row r="539" s="14" customFormat="1">
      <c r="A539" s="14"/>
      <c r="B539" s="269"/>
      <c r="C539" s="270"/>
      <c r="D539" s="260" t="s">
        <v>161</v>
      </c>
      <c r="E539" s="271" t="s">
        <v>1</v>
      </c>
      <c r="F539" s="272" t="s">
        <v>933</v>
      </c>
      <c r="G539" s="270"/>
      <c r="H539" s="273">
        <v>153.232</v>
      </c>
      <c r="I539" s="274"/>
      <c r="J539" s="270"/>
      <c r="K539" s="270"/>
      <c r="L539" s="275"/>
      <c r="M539" s="276"/>
      <c r="N539" s="277"/>
      <c r="O539" s="277"/>
      <c r="P539" s="277"/>
      <c r="Q539" s="277"/>
      <c r="R539" s="277"/>
      <c r="S539" s="277"/>
      <c r="T539" s="278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79" t="s">
        <v>161</v>
      </c>
      <c r="AU539" s="279" t="s">
        <v>85</v>
      </c>
      <c r="AV539" s="14" t="s">
        <v>85</v>
      </c>
      <c r="AW539" s="14" t="s">
        <v>32</v>
      </c>
      <c r="AX539" s="14" t="s">
        <v>76</v>
      </c>
      <c r="AY539" s="279" t="s">
        <v>152</v>
      </c>
    </row>
    <row r="540" s="14" customFormat="1">
      <c r="A540" s="14"/>
      <c r="B540" s="269"/>
      <c r="C540" s="270"/>
      <c r="D540" s="260" t="s">
        <v>161</v>
      </c>
      <c r="E540" s="271" t="s">
        <v>1</v>
      </c>
      <c r="F540" s="272" t="s">
        <v>934</v>
      </c>
      <c r="G540" s="270"/>
      <c r="H540" s="273">
        <v>36.817999999999998</v>
      </c>
      <c r="I540" s="274"/>
      <c r="J540" s="270"/>
      <c r="K540" s="270"/>
      <c r="L540" s="275"/>
      <c r="M540" s="276"/>
      <c r="N540" s="277"/>
      <c r="O540" s="277"/>
      <c r="P540" s="277"/>
      <c r="Q540" s="277"/>
      <c r="R540" s="277"/>
      <c r="S540" s="277"/>
      <c r="T540" s="27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79" t="s">
        <v>161</v>
      </c>
      <c r="AU540" s="279" t="s">
        <v>85</v>
      </c>
      <c r="AV540" s="14" t="s">
        <v>85</v>
      </c>
      <c r="AW540" s="14" t="s">
        <v>32</v>
      </c>
      <c r="AX540" s="14" t="s">
        <v>76</v>
      </c>
      <c r="AY540" s="279" t="s">
        <v>152</v>
      </c>
    </row>
    <row r="541" s="14" customFormat="1">
      <c r="A541" s="14"/>
      <c r="B541" s="269"/>
      <c r="C541" s="270"/>
      <c r="D541" s="260" t="s">
        <v>161</v>
      </c>
      <c r="E541" s="271" t="s">
        <v>1</v>
      </c>
      <c r="F541" s="272" t="s">
        <v>935</v>
      </c>
      <c r="G541" s="270"/>
      <c r="H541" s="273">
        <v>12.726000000000001</v>
      </c>
      <c r="I541" s="274"/>
      <c r="J541" s="270"/>
      <c r="K541" s="270"/>
      <c r="L541" s="275"/>
      <c r="M541" s="276"/>
      <c r="N541" s="277"/>
      <c r="O541" s="277"/>
      <c r="P541" s="277"/>
      <c r="Q541" s="277"/>
      <c r="R541" s="277"/>
      <c r="S541" s="277"/>
      <c r="T541" s="27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9" t="s">
        <v>161</v>
      </c>
      <c r="AU541" s="279" t="s">
        <v>85</v>
      </c>
      <c r="AV541" s="14" t="s">
        <v>85</v>
      </c>
      <c r="AW541" s="14" t="s">
        <v>32</v>
      </c>
      <c r="AX541" s="14" t="s">
        <v>76</v>
      </c>
      <c r="AY541" s="279" t="s">
        <v>152</v>
      </c>
    </row>
    <row r="542" s="14" customFormat="1">
      <c r="A542" s="14"/>
      <c r="B542" s="269"/>
      <c r="C542" s="270"/>
      <c r="D542" s="260" t="s">
        <v>161</v>
      </c>
      <c r="E542" s="271" t="s">
        <v>1</v>
      </c>
      <c r="F542" s="272" t="s">
        <v>936</v>
      </c>
      <c r="G542" s="270"/>
      <c r="H542" s="273">
        <v>11.465999999999999</v>
      </c>
      <c r="I542" s="274"/>
      <c r="J542" s="270"/>
      <c r="K542" s="270"/>
      <c r="L542" s="275"/>
      <c r="M542" s="276"/>
      <c r="N542" s="277"/>
      <c r="O542" s="277"/>
      <c r="P542" s="277"/>
      <c r="Q542" s="277"/>
      <c r="R542" s="277"/>
      <c r="S542" s="277"/>
      <c r="T542" s="27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79" t="s">
        <v>161</v>
      </c>
      <c r="AU542" s="279" t="s">
        <v>85</v>
      </c>
      <c r="AV542" s="14" t="s">
        <v>85</v>
      </c>
      <c r="AW542" s="14" t="s">
        <v>32</v>
      </c>
      <c r="AX542" s="14" t="s">
        <v>76</v>
      </c>
      <c r="AY542" s="279" t="s">
        <v>152</v>
      </c>
    </row>
    <row r="543" s="14" customFormat="1">
      <c r="A543" s="14"/>
      <c r="B543" s="269"/>
      <c r="C543" s="270"/>
      <c r="D543" s="260" t="s">
        <v>161</v>
      </c>
      <c r="E543" s="271" t="s">
        <v>1</v>
      </c>
      <c r="F543" s="272" t="s">
        <v>937</v>
      </c>
      <c r="G543" s="270"/>
      <c r="H543" s="273">
        <v>17.43</v>
      </c>
      <c r="I543" s="274"/>
      <c r="J543" s="270"/>
      <c r="K543" s="270"/>
      <c r="L543" s="275"/>
      <c r="M543" s="276"/>
      <c r="N543" s="277"/>
      <c r="O543" s="277"/>
      <c r="P543" s="277"/>
      <c r="Q543" s="277"/>
      <c r="R543" s="277"/>
      <c r="S543" s="277"/>
      <c r="T543" s="278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9" t="s">
        <v>161</v>
      </c>
      <c r="AU543" s="279" t="s">
        <v>85</v>
      </c>
      <c r="AV543" s="14" t="s">
        <v>85</v>
      </c>
      <c r="AW543" s="14" t="s">
        <v>32</v>
      </c>
      <c r="AX543" s="14" t="s">
        <v>76</v>
      </c>
      <c r="AY543" s="279" t="s">
        <v>152</v>
      </c>
    </row>
    <row r="544" s="14" customFormat="1">
      <c r="A544" s="14"/>
      <c r="B544" s="269"/>
      <c r="C544" s="270"/>
      <c r="D544" s="260" t="s">
        <v>161</v>
      </c>
      <c r="E544" s="271" t="s">
        <v>1</v>
      </c>
      <c r="F544" s="272" t="s">
        <v>938</v>
      </c>
      <c r="G544" s="270"/>
      <c r="H544" s="273">
        <v>19.885000000000002</v>
      </c>
      <c r="I544" s="274"/>
      <c r="J544" s="270"/>
      <c r="K544" s="270"/>
      <c r="L544" s="275"/>
      <c r="M544" s="276"/>
      <c r="N544" s="277"/>
      <c r="O544" s="277"/>
      <c r="P544" s="277"/>
      <c r="Q544" s="277"/>
      <c r="R544" s="277"/>
      <c r="S544" s="277"/>
      <c r="T544" s="278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79" t="s">
        <v>161</v>
      </c>
      <c r="AU544" s="279" t="s">
        <v>85</v>
      </c>
      <c r="AV544" s="14" t="s">
        <v>85</v>
      </c>
      <c r="AW544" s="14" t="s">
        <v>32</v>
      </c>
      <c r="AX544" s="14" t="s">
        <v>76</v>
      </c>
      <c r="AY544" s="279" t="s">
        <v>152</v>
      </c>
    </row>
    <row r="545" s="15" customFormat="1">
      <c r="A545" s="15"/>
      <c r="B545" s="280"/>
      <c r="C545" s="281"/>
      <c r="D545" s="260" t="s">
        <v>161</v>
      </c>
      <c r="E545" s="282" t="s">
        <v>1</v>
      </c>
      <c r="F545" s="283" t="s">
        <v>165</v>
      </c>
      <c r="G545" s="281"/>
      <c r="H545" s="284">
        <v>342.55700000000002</v>
      </c>
      <c r="I545" s="285"/>
      <c r="J545" s="281"/>
      <c r="K545" s="281"/>
      <c r="L545" s="286"/>
      <c r="M545" s="287"/>
      <c r="N545" s="288"/>
      <c r="O545" s="288"/>
      <c r="P545" s="288"/>
      <c r="Q545" s="288"/>
      <c r="R545" s="288"/>
      <c r="S545" s="288"/>
      <c r="T545" s="289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90" t="s">
        <v>161</v>
      </c>
      <c r="AU545" s="290" t="s">
        <v>85</v>
      </c>
      <c r="AV545" s="15" t="s">
        <v>159</v>
      </c>
      <c r="AW545" s="15" t="s">
        <v>32</v>
      </c>
      <c r="AX545" s="15" t="s">
        <v>83</v>
      </c>
      <c r="AY545" s="290" t="s">
        <v>152</v>
      </c>
    </row>
    <row r="546" s="2" customFormat="1" ht="21.75" customHeight="1">
      <c r="A546" s="38"/>
      <c r="B546" s="39"/>
      <c r="C546" s="244" t="s">
        <v>939</v>
      </c>
      <c r="D546" s="244" t="s">
        <v>155</v>
      </c>
      <c r="E546" s="245" t="s">
        <v>940</v>
      </c>
      <c r="F546" s="246" t="s">
        <v>941</v>
      </c>
      <c r="G546" s="247" t="s">
        <v>158</v>
      </c>
      <c r="H546" s="248">
        <v>45.021999999999998</v>
      </c>
      <c r="I546" s="249"/>
      <c r="J546" s="250">
        <f>ROUND(I546*H546,2)</f>
        <v>0</v>
      </c>
      <c r="K546" s="251"/>
      <c r="L546" s="44"/>
      <c r="M546" s="252" t="s">
        <v>1</v>
      </c>
      <c r="N546" s="253" t="s">
        <v>41</v>
      </c>
      <c r="O546" s="91"/>
      <c r="P546" s="254">
        <f>O546*H546</f>
        <v>0</v>
      </c>
      <c r="Q546" s="254">
        <v>0.00021000000000000001</v>
      </c>
      <c r="R546" s="254">
        <f>Q546*H546</f>
        <v>0.0094546200000000004</v>
      </c>
      <c r="S546" s="254">
        <v>0</v>
      </c>
      <c r="T546" s="255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56" t="s">
        <v>249</v>
      </c>
      <c r="AT546" s="256" t="s">
        <v>155</v>
      </c>
      <c r="AU546" s="256" t="s">
        <v>85</v>
      </c>
      <c r="AY546" s="17" t="s">
        <v>152</v>
      </c>
      <c r="BE546" s="257">
        <f>IF(N546="základní",J546,0)</f>
        <v>0</v>
      </c>
      <c r="BF546" s="257">
        <f>IF(N546="snížená",J546,0)</f>
        <v>0</v>
      </c>
      <c r="BG546" s="257">
        <f>IF(N546="zákl. přenesená",J546,0)</f>
        <v>0</v>
      </c>
      <c r="BH546" s="257">
        <f>IF(N546="sníž. přenesená",J546,0)</f>
        <v>0</v>
      </c>
      <c r="BI546" s="257">
        <f>IF(N546="nulová",J546,0)</f>
        <v>0</v>
      </c>
      <c r="BJ546" s="17" t="s">
        <v>83</v>
      </c>
      <c r="BK546" s="257">
        <f>ROUND(I546*H546,2)</f>
        <v>0</v>
      </c>
      <c r="BL546" s="17" t="s">
        <v>249</v>
      </c>
      <c r="BM546" s="256" t="s">
        <v>942</v>
      </c>
    </row>
    <row r="547" s="13" customFormat="1">
      <c r="A547" s="13"/>
      <c r="B547" s="258"/>
      <c r="C547" s="259"/>
      <c r="D547" s="260" t="s">
        <v>161</v>
      </c>
      <c r="E547" s="261" t="s">
        <v>1</v>
      </c>
      <c r="F547" s="262" t="s">
        <v>423</v>
      </c>
      <c r="G547" s="259"/>
      <c r="H547" s="261" t="s">
        <v>1</v>
      </c>
      <c r="I547" s="263"/>
      <c r="J547" s="259"/>
      <c r="K547" s="259"/>
      <c r="L547" s="264"/>
      <c r="M547" s="265"/>
      <c r="N547" s="266"/>
      <c r="O547" s="266"/>
      <c r="P547" s="266"/>
      <c r="Q547" s="266"/>
      <c r="R547" s="266"/>
      <c r="S547" s="266"/>
      <c r="T547" s="267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8" t="s">
        <v>161</v>
      </c>
      <c r="AU547" s="268" t="s">
        <v>85</v>
      </c>
      <c r="AV547" s="13" t="s">
        <v>83</v>
      </c>
      <c r="AW547" s="13" t="s">
        <v>32</v>
      </c>
      <c r="AX547" s="13" t="s">
        <v>76</v>
      </c>
      <c r="AY547" s="268" t="s">
        <v>152</v>
      </c>
    </row>
    <row r="548" s="13" customFormat="1">
      <c r="A548" s="13"/>
      <c r="B548" s="258"/>
      <c r="C548" s="259"/>
      <c r="D548" s="260" t="s">
        <v>161</v>
      </c>
      <c r="E548" s="261" t="s">
        <v>1</v>
      </c>
      <c r="F548" s="262" t="s">
        <v>365</v>
      </c>
      <c r="G548" s="259"/>
      <c r="H548" s="261" t="s">
        <v>1</v>
      </c>
      <c r="I548" s="263"/>
      <c r="J548" s="259"/>
      <c r="K548" s="259"/>
      <c r="L548" s="264"/>
      <c r="M548" s="265"/>
      <c r="N548" s="266"/>
      <c r="O548" s="266"/>
      <c r="P548" s="266"/>
      <c r="Q548" s="266"/>
      <c r="R548" s="266"/>
      <c r="S548" s="266"/>
      <c r="T548" s="267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8" t="s">
        <v>161</v>
      </c>
      <c r="AU548" s="268" t="s">
        <v>85</v>
      </c>
      <c r="AV548" s="13" t="s">
        <v>83</v>
      </c>
      <c r="AW548" s="13" t="s">
        <v>32</v>
      </c>
      <c r="AX548" s="13" t="s">
        <v>76</v>
      </c>
      <c r="AY548" s="268" t="s">
        <v>152</v>
      </c>
    </row>
    <row r="549" s="13" customFormat="1">
      <c r="A549" s="13"/>
      <c r="B549" s="258"/>
      <c r="C549" s="259"/>
      <c r="D549" s="260" t="s">
        <v>161</v>
      </c>
      <c r="E549" s="261" t="s">
        <v>1</v>
      </c>
      <c r="F549" s="262" t="s">
        <v>374</v>
      </c>
      <c r="G549" s="259"/>
      <c r="H549" s="261" t="s">
        <v>1</v>
      </c>
      <c r="I549" s="263"/>
      <c r="J549" s="259"/>
      <c r="K549" s="259"/>
      <c r="L549" s="264"/>
      <c r="M549" s="265"/>
      <c r="N549" s="266"/>
      <c r="O549" s="266"/>
      <c r="P549" s="266"/>
      <c r="Q549" s="266"/>
      <c r="R549" s="266"/>
      <c r="S549" s="266"/>
      <c r="T549" s="26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8" t="s">
        <v>161</v>
      </c>
      <c r="AU549" s="268" t="s">
        <v>85</v>
      </c>
      <c r="AV549" s="13" t="s">
        <v>83</v>
      </c>
      <c r="AW549" s="13" t="s">
        <v>32</v>
      </c>
      <c r="AX549" s="13" t="s">
        <v>76</v>
      </c>
      <c r="AY549" s="268" t="s">
        <v>152</v>
      </c>
    </row>
    <row r="550" s="14" customFormat="1">
      <c r="A550" s="14"/>
      <c r="B550" s="269"/>
      <c r="C550" s="270"/>
      <c r="D550" s="260" t="s">
        <v>161</v>
      </c>
      <c r="E550" s="271" t="s">
        <v>1</v>
      </c>
      <c r="F550" s="272" t="s">
        <v>943</v>
      </c>
      <c r="G550" s="270"/>
      <c r="H550" s="273">
        <v>13.970000000000001</v>
      </c>
      <c r="I550" s="274"/>
      <c r="J550" s="270"/>
      <c r="K550" s="270"/>
      <c r="L550" s="275"/>
      <c r="M550" s="276"/>
      <c r="N550" s="277"/>
      <c r="O550" s="277"/>
      <c r="P550" s="277"/>
      <c r="Q550" s="277"/>
      <c r="R550" s="277"/>
      <c r="S550" s="277"/>
      <c r="T550" s="278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79" t="s">
        <v>161</v>
      </c>
      <c r="AU550" s="279" t="s">
        <v>85</v>
      </c>
      <c r="AV550" s="14" t="s">
        <v>85</v>
      </c>
      <c r="AW550" s="14" t="s">
        <v>32</v>
      </c>
      <c r="AX550" s="14" t="s">
        <v>76</v>
      </c>
      <c r="AY550" s="279" t="s">
        <v>152</v>
      </c>
    </row>
    <row r="551" s="13" customFormat="1">
      <c r="A551" s="13"/>
      <c r="B551" s="258"/>
      <c r="C551" s="259"/>
      <c r="D551" s="260" t="s">
        <v>161</v>
      </c>
      <c r="E551" s="261" t="s">
        <v>1</v>
      </c>
      <c r="F551" s="262" t="s">
        <v>377</v>
      </c>
      <c r="G551" s="259"/>
      <c r="H551" s="261" t="s">
        <v>1</v>
      </c>
      <c r="I551" s="263"/>
      <c r="J551" s="259"/>
      <c r="K551" s="259"/>
      <c r="L551" s="264"/>
      <c r="M551" s="265"/>
      <c r="N551" s="266"/>
      <c r="O551" s="266"/>
      <c r="P551" s="266"/>
      <c r="Q551" s="266"/>
      <c r="R551" s="266"/>
      <c r="S551" s="266"/>
      <c r="T551" s="267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8" t="s">
        <v>161</v>
      </c>
      <c r="AU551" s="268" t="s">
        <v>85</v>
      </c>
      <c r="AV551" s="13" t="s">
        <v>83</v>
      </c>
      <c r="AW551" s="13" t="s">
        <v>32</v>
      </c>
      <c r="AX551" s="13" t="s">
        <v>76</v>
      </c>
      <c r="AY551" s="268" t="s">
        <v>152</v>
      </c>
    </row>
    <row r="552" s="14" customFormat="1">
      <c r="A552" s="14"/>
      <c r="B552" s="269"/>
      <c r="C552" s="270"/>
      <c r="D552" s="260" t="s">
        <v>161</v>
      </c>
      <c r="E552" s="271" t="s">
        <v>1</v>
      </c>
      <c r="F552" s="272" t="s">
        <v>944</v>
      </c>
      <c r="G552" s="270"/>
      <c r="H552" s="273">
        <v>31.052</v>
      </c>
      <c r="I552" s="274"/>
      <c r="J552" s="270"/>
      <c r="K552" s="270"/>
      <c r="L552" s="275"/>
      <c r="M552" s="276"/>
      <c r="N552" s="277"/>
      <c r="O552" s="277"/>
      <c r="P552" s="277"/>
      <c r="Q552" s="277"/>
      <c r="R552" s="277"/>
      <c r="S552" s="277"/>
      <c r="T552" s="27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79" t="s">
        <v>161</v>
      </c>
      <c r="AU552" s="279" t="s">
        <v>85</v>
      </c>
      <c r="AV552" s="14" t="s">
        <v>85</v>
      </c>
      <c r="AW552" s="14" t="s">
        <v>32</v>
      </c>
      <c r="AX552" s="14" t="s">
        <v>76</v>
      </c>
      <c r="AY552" s="279" t="s">
        <v>152</v>
      </c>
    </row>
    <row r="553" s="15" customFormat="1">
      <c r="A553" s="15"/>
      <c r="B553" s="280"/>
      <c r="C553" s="281"/>
      <c r="D553" s="260" t="s">
        <v>161</v>
      </c>
      <c r="E553" s="282" t="s">
        <v>1</v>
      </c>
      <c r="F553" s="283" t="s">
        <v>165</v>
      </c>
      <c r="G553" s="281"/>
      <c r="H553" s="284">
        <v>45.021999999999998</v>
      </c>
      <c r="I553" s="285"/>
      <c r="J553" s="281"/>
      <c r="K553" s="281"/>
      <c r="L553" s="286"/>
      <c r="M553" s="287"/>
      <c r="N553" s="288"/>
      <c r="O553" s="288"/>
      <c r="P553" s="288"/>
      <c r="Q553" s="288"/>
      <c r="R553" s="288"/>
      <c r="S553" s="288"/>
      <c r="T553" s="289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90" t="s">
        <v>161</v>
      </c>
      <c r="AU553" s="290" t="s">
        <v>85</v>
      </c>
      <c r="AV553" s="15" t="s">
        <v>159</v>
      </c>
      <c r="AW553" s="15" t="s">
        <v>32</v>
      </c>
      <c r="AX553" s="15" t="s">
        <v>83</v>
      </c>
      <c r="AY553" s="290" t="s">
        <v>152</v>
      </c>
    </row>
    <row r="554" s="2" customFormat="1" ht="21.75" customHeight="1">
      <c r="A554" s="38"/>
      <c r="B554" s="39"/>
      <c r="C554" s="244" t="s">
        <v>945</v>
      </c>
      <c r="D554" s="244" t="s">
        <v>155</v>
      </c>
      <c r="E554" s="245" t="s">
        <v>946</v>
      </c>
      <c r="F554" s="246" t="s">
        <v>947</v>
      </c>
      <c r="G554" s="247" t="s">
        <v>158</v>
      </c>
      <c r="H554" s="248">
        <v>357.45100000000002</v>
      </c>
      <c r="I554" s="249"/>
      <c r="J554" s="250">
        <f>ROUND(I554*H554,2)</f>
        <v>0</v>
      </c>
      <c r="K554" s="251"/>
      <c r="L554" s="44"/>
      <c r="M554" s="252" t="s">
        <v>1</v>
      </c>
      <c r="N554" s="253" t="s">
        <v>41</v>
      </c>
      <c r="O554" s="91"/>
      <c r="P554" s="254">
        <f>O554*H554</f>
        <v>0</v>
      </c>
      <c r="Q554" s="254">
        <v>0.00029</v>
      </c>
      <c r="R554" s="254">
        <f>Q554*H554</f>
        <v>0.10366079</v>
      </c>
      <c r="S554" s="254">
        <v>0</v>
      </c>
      <c r="T554" s="255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56" t="s">
        <v>249</v>
      </c>
      <c r="AT554" s="256" t="s">
        <v>155</v>
      </c>
      <c r="AU554" s="256" t="s">
        <v>85</v>
      </c>
      <c r="AY554" s="17" t="s">
        <v>152</v>
      </c>
      <c r="BE554" s="257">
        <f>IF(N554="základní",J554,0)</f>
        <v>0</v>
      </c>
      <c r="BF554" s="257">
        <f>IF(N554="snížená",J554,0)</f>
        <v>0</v>
      </c>
      <c r="BG554" s="257">
        <f>IF(N554="zákl. přenesená",J554,0)</f>
        <v>0</v>
      </c>
      <c r="BH554" s="257">
        <f>IF(N554="sníž. přenesená",J554,0)</f>
        <v>0</v>
      </c>
      <c r="BI554" s="257">
        <f>IF(N554="nulová",J554,0)</f>
        <v>0</v>
      </c>
      <c r="BJ554" s="17" t="s">
        <v>83</v>
      </c>
      <c r="BK554" s="257">
        <f>ROUND(I554*H554,2)</f>
        <v>0</v>
      </c>
      <c r="BL554" s="17" t="s">
        <v>249</v>
      </c>
      <c r="BM554" s="256" t="s">
        <v>948</v>
      </c>
    </row>
    <row r="555" s="13" customFormat="1">
      <c r="A555" s="13"/>
      <c r="B555" s="258"/>
      <c r="C555" s="259"/>
      <c r="D555" s="260" t="s">
        <v>161</v>
      </c>
      <c r="E555" s="261" t="s">
        <v>1</v>
      </c>
      <c r="F555" s="262" t="s">
        <v>423</v>
      </c>
      <c r="G555" s="259"/>
      <c r="H555" s="261" t="s">
        <v>1</v>
      </c>
      <c r="I555" s="263"/>
      <c r="J555" s="259"/>
      <c r="K555" s="259"/>
      <c r="L555" s="264"/>
      <c r="M555" s="265"/>
      <c r="N555" s="266"/>
      <c r="O555" s="266"/>
      <c r="P555" s="266"/>
      <c r="Q555" s="266"/>
      <c r="R555" s="266"/>
      <c r="S555" s="266"/>
      <c r="T555" s="267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68" t="s">
        <v>161</v>
      </c>
      <c r="AU555" s="268" t="s">
        <v>85</v>
      </c>
      <c r="AV555" s="13" t="s">
        <v>83</v>
      </c>
      <c r="AW555" s="13" t="s">
        <v>32</v>
      </c>
      <c r="AX555" s="13" t="s">
        <v>76</v>
      </c>
      <c r="AY555" s="268" t="s">
        <v>152</v>
      </c>
    </row>
    <row r="556" s="13" customFormat="1">
      <c r="A556" s="13"/>
      <c r="B556" s="258"/>
      <c r="C556" s="259"/>
      <c r="D556" s="260" t="s">
        <v>161</v>
      </c>
      <c r="E556" s="261" t="s">
        <v>1</v>
      </c>
      <c r="F556" s="262" t="s">
        <v>374</v>
      </c>
      <c r="G556" s="259"/>
      <c r="H556" s="261" t="s">
        <v>1</v>
      </c>
      <c r="I556" s="263"/>
      <c r="J556" s="259"/>
      <c r="K556" s="259"/>
      <c r="L556" s="264"/>
      <c r="M556" s="265"/>
      <c r="N556" s="266"/>
      <c r="O556" s="266"/>
      <c r="P556" s="266"/>
      <c r="Q556" s="266"/>
      <c r="R556" s="266"/>
      <c r="S556" s="266"/>
      <c r="T556" s="26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8" t="s">
        <v>161</v>
      </c>
      <c r="AU556" s="268" t="s">
        <v>85</v>
      </c>
      <c r="AV556" s="13" t="s">
        <v>83</v>
      </c>
      <c r="AW556" s="13" t="s">
        <v>32</v>
      </c>
      <c r="AX556" s="13" t="s">
        <v>76</v>
      </c>
      <c r="AY556" s="268" t="s">
        <v>152</v>
      </c>
    </row>
    <row r="557" s="14" customFormat="1">
      <c r="A557" s="14"/>
      <c r="B557" s="269"/>
      <c r="C557" s="270"/>
      <c r="D557" s="260" t="s">
        <v>161</v>
      </c>
      <c r="E557" s="271" t="s">
        <v>1</v>
      </c>
      <c r="F557" s="272" t="s">
        <v>949</v>
      </c>
      <c r="G557" s="270"/>
      <c r="H557" s="273">
        <v>77.030000000000001</v>
      </c>
      <c r="I557" s="274"/>
      <c r="J557" s="270"/>
      <c r="K557" s="270"/>
      <c r="L557" s="275"/>
      <c r="M557" s="276"/>
      <c r="N557" s="277"/>
      <c r="O557" s="277"/>
      <c r="P557" s="277"/>
      <c r="Q557" s="277"/>
      <c r="R557" s="277"/>
      <c r="S557" s="277"/>
      <c r="T557" s="27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79" t="s">
        <v>161</v>
      </c>
      <c r="AU557" s="279" t="s">
        <v>85</v>
      </c>
      <c r="AV557" s="14" t="s">
        <v>85</v>
      </c>
      <c r="AW557" s="14" t="s">
        <v>32</v>
      </c>
      <c r="AX557" s="14" t="s">
        <v>76</v>
      </c>
      <c r="AY557" s="279" t="s">
        <v>152</v>
      </c>
    </row>
    <row r="558" s="13" customFormat="1">
      <c r="A558" s="13"/>
      <c r="B558" s="258"/>
      <c r="C558" s="259"/>
      <c r="D558" s="260" t="s">
        <v>161</v>
      </c>
      <c r="E558" s="261" t="s">
        <v>1</v>
      </c>
      <c r="F558" s="262" t="s">
        <v>377</v>
      </c>
      <c r="G558" s="259"/>
      <c r="H558" s="261" t="s">
        <v>1</v>
      </c>
      <c r="I558" s="263"/>
      <c r="J558" s="259"/>
      <c r="K558" s="259"/>
      <c r="L558" s="264"/>
      <c r="M558" s="265"/>
      <c r="N558" s="266"/>
      <c r="O558" s="266"/>
      <c r="P558" s="266"/>
      <c r="Q558" s="266"/>
      <c r="R558" s="266"/>
      <c r="S558" s="266"/>
      <c r="T558" s="267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8" t="s">
        <v>161</v>
      </c>
      <c r="AU558" s="268" t="s">
        <v>85</v>
      </c>
      <c r="AV558" s="13" t="s">
        <v>83</v>
      </c>
      <c r="AW558" s="13" t="s">
        <v>32</v>
      </c>
      <c r="AX558" s="13" t="s">
        <v>76</v>
      </c>
      <c r="AY558" s="268" t="s">
        <v>152</v>
      </c>
    </row>
    <row r="559" s="14" customFormat="1">
      <c r="A559" s="14"/>
      <c r="B559" s="269"/>
      <c r="C559" s="270"/>
      <c r="D559" s="260" t="s">
        <v>161</v>
      </c>
      <c r="E559" s="271" t="s">
        <v>1</v>
      </c>
      <c r="F559" s="272" t="s">
        <v>950</v>
      </c>
      <c r="G559" s="270"/>
      <c r="H559" s="273">
        <v>182.096</v>
      </c>
      <c r="I559" s="274"/>
      <c r="J559" s="270"/>
      <c r="K559" s="270"/>
      <c r="L559" s="275"/>
      <c r="M559" s="276"/>
      <c r="N559" s="277"/>
      <c r="O559" s="277"/>
      <c r="P559" s="277"/>
      <c r="Q559" s="277"/>
      <c r="R559" s="277"/>
      <c r="S559" s="277"/>
      <c r="T559" s="278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9" t="s">
        <v>161</v>
      </c>
      <c r="AU559" s="279" t="s">
        <v>85</v>
      </c>
      <c r="AV559" s="14" t="s">
        <v>85</v>
      </c>
      <c r="AW559" s="14" t="s">
        <v>32</v>
      </c>
      <c r="AX559" s="14" t="s">
        <v>76</v>
      </c>
      <c r="AY559" s="279" t="s">
        <v>152</v>
      </c>
    </row>
    <row r="560" s="14" customFormat="1">
      <c r="A560" s="14"/>
      <c r="B560" s="269"/>
      <c r="C560" s="270"/>
      <c r="D560" s="260" t="s">
        <v>161</v>
      </c>
      <c r="E560" s="271" t="s">
        <v>1</v>
      </c>
      <c r="F560" s="272" t="s">
        <v>934</v>
      </c>
      <c r="G560" s="270"/>
      <c r="H560" s="273">
        <v>36.817999999999998</v>
      </c>
      <c r="I560" s="274"/>
      <c r="J560" s="270"/>
      <c r="K560" s="270"/>
      <c r="L560" s="275"/>
      <c r="M560" s="276"/>
      <c r="N560" s="277"/>
      <c r="O560" s="277"/>
      <c r="P560" s="277"/>
      <c r="Q560" s="277"/>
      <c r="R560" s="277"/>
      <c r="S560" s="277"/>
      <c r="T560" s="278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79" t="s">
        <v>161</v>
      </c>
      <c r="AU560" s="279" t="s">
        <v>85</v>
      </c>
      <c r="AV560" s="14" t="s">
        <v>85</v>
      </c>
      <c r="AW560" s="14" t="s">
        <v>32</v>
      </c>
      <c r="AX560" s="14" t="s">
        <v>76</v>
      </c>
      <c r="AY560" s="279" t="s">
        <v>152</v>
      </c>
    </row>
    <row r="561" s="14" customFormat="1">
      <c r="A561" s="14"/>
      <c r="B561" s="269"/>
      <c r="C561" s="270"/>
      <c r="D561" s="260" t="s">
        <v>161</v>
      </c>
      <c r="E561" s="271" t="s">
        <v>1</v>
      </c>
      <c r="F561" s="272" t="s">
        <v>935</v>
      </c>
      <c r="G561" s="270"/>
      <c r="H561" s="273">
        <v>12.726000000000001</v>
      </c>
      <c r="I561" s="274"/>
      <c r="J561" s="270"/>
      <c r="K561" s="270"/>
      <c r="L561" s="275"/>
      <c r="M561" s="276"/>
      <c r="N561" s="277"/>
      <c r="O561" s="277"/>
      <c r="P561" s="277"/>
      <c r="Q561" s="277"/>
      <c r="R561" s="277"/>
      <c r="S561" s="277"/>
      <c r="T561" s="27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79" t="s">
        <v>161</v>
      </c>
      <c r="AU561" s="279" t="s">
        <v>85</v>
      </c>
      <c r="AV561" s="14" t="s">
        <v>85</v>
      </c>
      <c r="AW561" s="14" t="s">
        <v>32</v>
      </c>
      <c r="AX561" s="14" t="s">
        <v>76</v>
      </c>
      <c r="AY561" s="279" t="s">
        <v>152</v>
      </c>
    </row>
    <row r="562" s="14" customFormat="1">
      <c r="A562" s="14"/>
      <c r="B562" s="269"/>
      <c r="C562" s="270"/>
      <c r="D562" s="260" t="s">
        <v>161</v>
      </c>
      <c r="E562" s="271" t="s">
        <v>1</v>
      </c>
      <c r="F562" s="272" t="s">
        <v>936</v>
      </c>
      <c r="G562" s="270"/>
      <c r="H562" s="273">
        <v>11.465999999999999</v>
      </c>
      <c r="I562" s="274"/>
      <c r="J562" s="270"/>
      <c r="K562" s="270"/>
      <c r="L562" s="275"/>
      <c r="M562" s="276"/>
      <c r="N562" s="277"/>
      <c r="O562" s="277"/>
      <c r="P562" s="277"/>
      <c r="Q562" s="277"/>
      <c r="R562" s="277"/>
      <c r="S562" s="277"/>
      <c r="T562" s="278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79" t="s">
        <v>161</v>
      </c>
      <c r="AU562" s="279" t="s">
        <v>85</v>
      </c>
      <c r="AV562" s="14" t="s">
        <v>85</v>
      </c>
      <c r="AW562" s="14" t="s">
        <v>32</v>
      </c>
      <c r="AX562" s="14" t="s">
        <v>76</v>
      </c>
      <c r="AY562" s="279" t="s">
        <v>152</v>
      </c>
    </row>
    <row r="563" s="14" customFormat="1">
      <c r="A563" s="14"/>
      <c r="B563" s="269"/>
      <c r="C563" s="270"/>
      <c r="D563" s="260" t="s">
        <v>161</v>
      </c>
      <c r="E563" s="271" t="s">
        <v>1</v>
      </c>
      <c r="F563" s="272" t="s">
        <v>937</v>
      </c>
      <c r="G563" s="270"/>
      <c r="H563" s="273">
        <v>17.43</v>
      </c>
      <c r="I563" s="274"/>
      <c r="J563" s="270"/>
      <c r="K563" s="270"/>
      <c r="L563" s="275"/>
      <c r="M563" s="276"/>
      <c r="N563" s="277"/>
      <c r="O563" s="277"/>
      <c r="P563" s="277"/>
      <c r="Q563" s="277"/>
      <c r="R563" s="277"/>
      <c r="S563" s="277"/>
      <c r="T563" s="278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79" t="s">
        <v>161</v>
      </c>
      <c r="AU563" s="279" t="s">
        <v>85</v>
      </c>
      <c r="AV563" s="14" t="s">
        <v>85</v>
      </c>
      <c r="AW563" s="14" t="s">
        <v>32</v>
      </c>
      <c r="AX563" s="14" t="s">
        <v>76</v>
      </c>
      <c r="AY563" s="279" t="s">
        <v>152</v>
      </c>
    </row>
    <row r="564" s="14" customFormat="1">
      <c r="A564" s="14"/>
      <c r="B564" s="269"/>
      <c r="C564" s="270"/>
      <c r="D564" s="260" t="s">
        <v>161</v>
      </c>
      <c r="E564" s="271" t="s">
        <v>1</v>
      </c>
      <c r="F564" s="272" t="s">
        <v>938</v>
      </c>
      <c r="G564" s="270"/>
      <c r="H564" s="273">
        <v>19.885000000000002</v>
      </c>
      <c r="I564" s="274"/>
      <c r="J564" s="270"/>
      <c r="K564" s="270"/>
      <c r="L564" s="275"/>
      <c r="M564" s="276"/>
      <c r="N564" s="277"/>
      <c r="O564" s="277"/>
      <c r="P564" s="277"/>
      <c r="Q564" s="277"/>
      <c r="R564" s="277"/>
      <c r="S564" s="277"/>
      <c r="T564" s="278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9" t="s">
        <v>161</v>
      </c>
      <c r="AU564" s="279" t="s">
        <v>85</v>
      </c>
      <c r="AV564" s="14" t="s">
        <v>85</v>
      </c>
      <c r="AW564" s="14" t="s">
        <v>32</v>
      </c>
      <c r="AX564" s="14" t="s">
        <v>76</v>
      </c>
      <c r="AY564" s="279" t="s">
        <v>152</v>
      </c>
    </row>
    <row r="565" s="15" customFormat="1">
      <c r="A565" s="15"/>
      <c r="B565" s="280"/>
      <c r="C565" s="281"/>
      <c r="D565" s="260" t="s">
        <v>161</v>
      </c>
      <c r="E565" s="282" t="s">
        <v>1</v>
      </c>
      <c r="F565" s="283" t="s">
        <v>165</v>
      </c>
      <c r="G565" s="281"/>
      <c r="H565" s="284">
        <v>357.45099999999996</v>
      </c>
      <c r="I565" s="285"/>
      <c r="J565" s="281"/>
      <c r="K565" s="281"/>
      <c r="L565" s="286"/>
      <c r="M565" s="287"/>
      <c r="N565" s="288"/>
      <c r="O565" s="288"/>
      <c r="P565" s="288"/>
      <c r="Q565" s="288"/>
      <c r="R565" s="288"/>
      <c r="S565" s="288"/>
      <c r="T565" s="289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90" t="s">
        <v>161</v>
      </c>
      <c r="AU565" s="290" t="s">
        <v>85</v>
      </c>
      <c r="AV565" s="15" t="s">
        <v>159</v>
      </c>
      <c r="AW565" s="15" t="s">
        <v>32</v>
      </c>
      <c r="AX565" s="15" t="s">
        <v>83</v>
      </c>
      <c r="AY565" s="290" t="s">
        <v>152</v>
      </c>
    </row>
    <row r="566" s="2" customFormat="1" ht="21.75" customHeight="1">
      <c r="A566" s="38"/>
      <c r="B566" s="39"/>
      <c r="C566" s="244" t="s">
        <v>951</v>
      </c>
      <c r="D566" s="244" t="s">
        <v>155</v>
      </c>
      <c r="E566" s="245" t="s">
        <v>952</v>
      </c>
      <c r="F566" s="246" t="s">
        <v>953</v>
      </c>
      <c r="G566" s="247" t="s">
        <v>158</v>
      </c>
      <c r="H566" s="248">
        <v>45.021999999999998</v>
      </c>
      <c r="I566" s="249"/>
      <c r="J566" s="250">
        <f>ROUND(I566*H566,2)</f>
        <v>0</v>
      </c>
      <c r="K566" s="251"/>
      <c r="L566" s="44"/>
      <c r="M566" s="252" t="s">
        <v>1</v>
      </c>
      <c r="N566" s="253" t="s">
        <v>41</v>
      </c>
      <c r="O566" s="91"/>
      <c r="P566" s="254">
        <f>O566*H566</f>
        <v>0</v>
      </c>
      <c r="Q566" s="254">
        <v>0.00029</v>
      </c>
      <c r="R566" s="254">
        <f>Q566*H566</f>
        <v>0.013056379999999999</v>
      </c>
      <c r="S566" s="254">
        <v>0</v>
      </c>
      <c r="T566" s="255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56" t="s">
        <v>249</v>
      </c>
      <c r="AT566" s="256" t="s">
        <v>155</v>
      </c>
      <c r="AU566" s="256" t="s">
        <v>85</v>
      </c>
      <c r="AY566" s="17" t="s">
        <v>152</v>
      </c>
      <c r="BE566" s="257">
        <f>IF(N566="základní",J566,0)</f>
        <v>0</v>
      </c>
      <c r="BF566" s="257">
        <f>IF(N566="snížená",J566,0)</f>
        <v>0</v>
      </c>
      <c r="BG566" s="257">
        <f>IF(N566="zákl. přenesená",J566,0)</f>
        <v>0</v>
      </c>
      <c r="BH566" s="257">
        <f>IF(N566="sníž. přenesená",J566,0)</f>
        <v>0</v>
      </c>
      <c r="BI566" s="257">
        <f>IF(N566="nulová",J566,0)</f>
        <v>0</v>
      </c>
      <c r="BJ566" s="17" t="s">
        <v>83</v>
      </c>
      <c r="BK566" s="257">
        <f>ROUND(I566*H566,2)</f>
        <v>0</v>
      </c>
      <c r="BL566" s="17" t="s">
        <v>249</v>
      </c>
      <c r="BM566" s="256" t="s">
        <v>954</v>
      </c>
    </row>
    <row r="567" s="13" customFormat="1">
      <c r="A567" s="13"/>
      <c r="B567" s="258"/>
      <c r="C567" s="259"/>
      <c r="D567" s="260" t="s">
        <v>161</v>
      </c>
      <c r="E567" s="261" t="s">
        <v>1</v>
      </c>
      <c r="F567" s="262" t="s">
        <v>423</v>
      </c>
      <c r="G567" s="259"/>
      <c r="H567" s="261" t="s">
        <v>1</v>
      </c>
      <c r="I567" s="263"/>
      <c r="J567" s="259"/>
      <c r="K567" s="259"/>
      <c r="L567" s="264"/>
      <c r="M567" s="265"/>
      <c r="N567" s="266"/>
      <c r="O567" s="266"/>
      <c r="P567" s="266"/>
      <c r="Q567" s="266"/>
      <c r="R567" s="266"/>
      <c r="S567" s="266"/>
      <c r="T567" s="26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68" t="s">
        <v>161</v>
      </c>
      <c r="AU567" s="268" t="s">
        <v>85</v>
      </c>
      <c r="AV567" s="13" t="s">
        <v>83</v>
      </c>
      <c r="AW567" s="13" t="s">
        <v>32</v>
      </c>
      <c r="AX567" s="13" t="s">
        <v>76</v>
      </c>
      <c r="AY567" s="268" t="s">
        <v>152</v>
      </c>
    </row>
    <row r="568" s="13" customFormat="1">
      <c r="A568" s="13"/>
      <c r="B568" s="258"/>
      <c r="C568" s="259"/>
      <c r="D568" s="260" t="s">
        <v>161</v>
      </c>
      <c r="E568" s="261" t="s">
        <v>1</v>
      </c>
      <c r="F568" s="262" t="s">
        <v>365</v>
      </c>
      <c r="G568" s="259"/>
      <c r="H568" s="261" t="s">
        <v>1</v>
      </c>
      <c r="I568" s="263"/>
      <c r="J568" s="259"/>
      <c r="K568" s="259"/>
      <c r="L568" s="264"/>
      <c r="M568" s="265"/>
      <c r="N568" s="266"/>
      <c r="O568" s="266"/>
      <c r="P568" s="266"/>
      <c r="Q568" s="266"/>
      <c r="R568" s="266"/>
      <c r="S568" s="266"/>
      <c r="T568" s="26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8" t="s">
        <v>161</v>
      </c>
      <c r="AU568" s="268" t="s">
        <v>85</v>
      </c>
      <c r="AV568" s="13" t="s">
        <v>83</v>
      </c>
      <c r="AW568" s="13" t="s">
        <v>32</v>
      </c>
      <c r="AX568" s="13" t="s">
        <v>76</v>
      </c>
      <c r="AY568" s="268" t="s">
        <v>152</v>
      </c>
    </row>
    <row r="569" s="13" customFormat="1">
      <c r="A569" s="13"/>
      <c r="B569" s="258"/>
      <c r="C569" s="259"/>
      <c r="D569" s="260" t="s">
        <v>161</v>
      </c>
      <c r="E569" s="261" t="s">
        <v>1</v>
      </c>
      <c r="F569" s="262" t="s">
        <v>374</v>
      </c>
      <c r="G569" s="259"/>
      <c r="H569" s="261" t="s">
        <v>1</v>
      </c>
      <c r="I569" s="263"/>
      <c r="J569" s="259"/>
      <c r="K569" s="259"/>
      <c r="L569" s="264"/>
      <c r="M569" s="265"/>
      <c r="N569" s="266"/>
      <c r="O569" s="266"/>
      <c r="P569" s="266"/>
      <c r="Q569" s="266"/>
      <c r="R569" s="266"/>
      <c r="S569" s="266"/>
      <c r="T569" s="267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8" t="s">
        <v>161</v>
      </c>
      <c r="AU569" s="268" t="s">
        <v>85</v>
      </c>
      <c r="AV569" s="13" t="s">
        <v>83</v>
      </c>
      <c r="AW569" s="13" t="s">
        <v>32</v>
      </c>
      <c r="AX569" s="13" t="s">
        <v>76</v>
      </c>
      <c r="AY569" s="268" t="s">
        <v>152</v>
      </c>
    </row>
    <row r="570" s="14" customFormat="1">
      <c r="A570" s="14"/>
      <c r="B570" s="269"/>
      <c r="C570" s="270"/>
      <c r="D570" s="260" t="s">
        <v>161</v>
      </c>
      <c r="E570" s="271" t="s">
        <v>1</v>
      </c>
      <c r="F570" s="272" t="s">
        <v>943</v>
      </c>
      <c r="G570" s="270"/>
      <c r="H570" s="273">
        <v>13.970000000000001</v>
      </c>
      <c r="I570" s="274"/>
      <c r="J570" s="270"/>
      <c r="K570" s="270"/>
      <c r="L570" s="275"/>
      <c r="M570" s="276"/>
      <c r="N570" s="277"/>
      <c r="O570" s="277"/>
      <c r="P570" s="277"/>
      <c r="Q570" s="277"/>
      <c r="R570" s="277"/>
      <c r="S570" s="277"/>
      <c r="T570" s="27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79" t="s">
        <v>161</v>
      </c>
      <c r="AU570" s="279" t="s">
        <v>85</v>
      </c>
      <c r="AV570" s="14" t="s">
        <v>85</v>
      </c>
      <c r="AW570" s="14" t="s">
        <v>32</v>
      </c>
      <c r="AX570" s="14" t="s">
        <v>76</v>
      </c>
      <c r="AY570" s="279" t="s">
        <v>152</v>
      </c>
    </row>
    <row r="571" s="13" customFormat="1">
      <c r="A571" s="13"/>
      <c r="B571" s="258"/>
      <c r="C571" s="259"/>
      <c r="D571" s="260" t="s">
        <v>161</v>
      </c>
      <c r="E571" s="261" t="s">
        <v>1</v>
      </c>
      <c r="F571" s="262" t="s">
        <v>377</v>
      </c>
      <c r="G571" s="259"/>
      <c r="H571" s="261" t="s">
        <v>1</v>
      </c>
      <c r="I571" s="263"/>
      <c r="J571" s="259"/>
      <c r="K571" s="259"/>
      <c r="L571" s="264"/>
      <c r="M571" s="265"/>
      <c r="N571" s="266"/>
      <c r="O571" s="266"/>
      <c r="P571" s="266"/>
      <c r="Q571" s="266"/>
      <c r="R571" s="266"/>
      <c r="S571" s="266"/>
      <c r="T571" s="267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8" t="s">
        <v>161</v>
      </c>
      <c r="AU571" s="268" t="s">
        <v>85</v>
      </c>
      <c r="AV571" s="13" t="s">
        <v>83</v>
      </c>
      <c r="AW571" s="13" t="s">
        <v>32</v>
      </c>
      <c r="AX571" s="13" t="s">
        <v>76</v>
      </c>
      <c r="AY571" s="268" t="s">
        <v>152</v>
      </c>
    </row>
    <row r="572" s="14" customFormat="1">
      <c r="A572" s="14"/>
      <c r="B572" s="269"/>
      <c r="C572" s="270"/>
      <c r="D572" s="260" t="s">
        <v>161</v>
      </c>
      <c r="E572" s="271" t="s">
        <v>1</v>
      </c>
      <c r="F572" s="272" t="s">
        <v>944</v>
      </c>
      <c r="G572" s="270"/>
      <c r="H572" s="273">
        <v>31.052</v>
      </c>
      <c r="I572" s="274"/>
      <c r="J572" s="270"/>
      <c r="K572" s="270"/>
      <c r="L572" s="275"/>
      <c r="M572" s="276"/>
      <c r="N572" s="277"/>
      <c r="O572" s="277"/>
      <c r="P572" s="277"/>
      <c r="Q572" s="277"/>
      <c r="R572" s="277"/>
      <c r="S572" s="277"/>
      <c r="T572" s="278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9" t="s">
        <v>161</v>
      </c>
      <c r="AU572" s="279" t="s">
        <v>85</v>
      </c>
      <c r="AV572" s="14" t="s">
        <v>85</v>
      </c>
      <c r="AW572" s="14" t="s">
        <v>32</v>
      </c>
      <c r="AX572" s="14" t="s">
        <v>76</v>
      </c>
      <c r="AY572" s="279" t="s">
        <v>152</v>
      </c>
    </row>
    <row r="573" s="15" customFormat="1">
      <c r="A573" s="15"/>
      <c r="B573" s="280"/>
      <c r="C573" s="281"/>
      <c r="D573" s="260" t="s">
        <v>161</v>
      </c>
      <c r="E573" s="282" t="s">
        <v>1</v>
      </c>
      <c r="F573" s="283" t="s">
        <v>165</v>
      </c>
      <c r="G573" s="281"/>
      <c r="H573" s="284">
        <v>45.021999999999998</v>
      </c>
      <c r="I573" s="285"/>
      <c r="J573" s="281"/>
      <c r="K573" s="281"/>
      <c r="L573" s="286"/>
      <c r="M573" s="287"/>
      <c r="N573" s="288"/>
      <c r="O573" s="288"/>
      <c r="P573" s="288"/>
      <c r="Q573" s="288"/>
      <c r="R573" s="288"/>
      <c r="S573" s="288"/>
      <c r="T573" s="289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90" t="s">
        <v>161</v>
      </c>
      <c r="AU573" s="290" t="s">
        <v>85</v>
      </c>
      <c r="AV573" s="15" t="s">
        <v>159</v>
      </c>
      <c r="AW573" s="15" t="s">
        <v>32</v>
      </c>
      <c r="AX573" s="15" t="s">
        <v>83</v>
      </c>
      <c r="AY573" s="290" t="s">
        <v>152</v>
      </c>
    </row>
    <row r="574" s="2" customFormat="1" ht="21.75" customHeight="1">
      <c r="A574" s="38"/>
      <c r="B574" s="39"/>
      <c r="C574" s="244" t="s">
        <v>955</v>
      </c>
      <c r="D574" s="244" t="s">
        <v>155</v>
      </c>
      <c r="E574" s="245" t="s">
        <v>956</v>
      </c>
      <c r="F574" s="246" t="s">
        <v>957</v>
      </c>
      <c r="G574" s="247" t="s">
        <v>158</v>
      </c>
      <c r="H574" s="248">
        <v>280.42099999999999</v>
      </c>
      <c r="I574" s="249"/>
      <c r="J574" s="250">
        <f>ROUND(I574*H574,2)</f>
        <v>0</v>
      </c>
      <c r="K574" s="251"/>
      <c r="L574" s="44"/>
      <c r="M574" s="252" t="s">
        <v>1</v>
      </c>
      <c r="N574" s="253" t="s">
        <v>41</v>
      </c>
      <c r="O574" s="91"/>
      <c r="P574" s="254">
        <f>O574*H574</f>
        <v>0</v>
      </c>
      <c r="Q574" s="254">
        <v>1.0000000000000001E-05</v>
      </c>
      <c r="R574" s="254">
        <f>Q574*H574</f>
        <v>0.0028042100000000001</v>
      </c>
      <c r="S574" s="254">
        <v>0</v>
      </c>
      <c r="T574" s="255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56" t="s">
        <v>249</v>
      </c>
      <c r="AT574" s="256" t="s">
        <v>155</v>
      </c>
      <c r="AU574" s="256" t="s">
        <v>85</v>
      </c>
      <c r="AY574" s="17" t="s">
        <v>152</v>
      </c>
      <c r="BE574" s="257">
        <f>IF(N574="základní",J574,0)</f>
        <v>0</v>
      </c>
      <c r="BF574" s="257">
        <f>IF(N574="snížená",J574,0)</f>
        <v>0</v>
      </c>
      <c r="BG574" s="257">
        <f>IF(N574="zákl. přenesená",J574,0)</f>
        <v>0</v>
      </c>
      <c r="BH574" s="257">
        <f>IF(N574="sníž. přenesená",J574,0)</f>
        <v>0</v>
      </c>
      <c r="BI574" s="257">
        <f>IF(N574="nulová",J574,0)</f>
        <v>0</v>
      </c>
      <c r="BJ574" s="17" t="s">
        <v>83</v>
      </c>
      <c r="BK574" s="257">
        <f>ROUND(I574*H574,2)</f>
        <v>0</v>
      </c>
      <c r="BL574" s="17" t="s">
        <v>249</v>
      </c>
      <c r="BM574" s="256" t="s">
        <v>958</v>
      </c>
    </row>
    <row r="575" s="13" customFormat="1">
      <c r="A575" s="13"/>
      <c r="B575" s="258"/>
      <c r="C575" s="259"/>
      <c r="D575" s="260" t="s">
        <v>161</v>
      </c>
      <c r="E575" s="261" t="s">
        <v>1</v>
      </c>
      <c r="F575" s="262" t="s">
        <v>423</v>
      </c>
      <c r="G575" s="259"/>
      <c r="H575" s="261" t="s">
        <v>1</v>
      </c>
      <c r="I575" s="263"/>
      <c r="J575" s="259"/>
      <c r="K575" s="259"/>
      <c r="L575" s="264"/>
      <c r="M575" s="265"/>
      <c r="N575" s="266"/>
      <c r="O575" s="266"/>
      <c r="P575" s="266"/>
      <c r="Q575" s="266"/>
      <c r="R575" s="266"/>
      <c r="S575" s="266"/>
      <c r="T575" s="26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8" t="s">
        <v>161</v>
      </c>
      <c r="AU575" s="268" t="s">
        <v>85</v>
      </c>
      <c r="AV575" s="13" t="s">
        <v>83</v>
      </c>
      <c r="AW575" s="13" t="s">
        <v>32</v>
      </c>
      <c r="AX575" s="13" t="s">
        <v>76</v>
      </c>
      <c r="AY575" s="268" t="s">
        <v>152</v>
      </c>
    </row>
    <row r="576" s="13" customFormat="1">
      <c r="A576" s="13"/>
      <c r="B576" s="258"/>
      <c r="C576" s="259"/>
      <c r="D576" s="260" t="s">
        <v>161</v>
      </c>
      <c r="E576" s="261" t="s">
        <v>1</v>
      </c>
      <c r="F576" s="262" t="s">
        <v>377</v>
      </c>
      <c r="G576" s="259"/>
      <c r="H576" s="261" t="s">
        <v>1</v>
      </c>
      <c r="I576" s="263"/>
      <c r="J576" s="259"/>
      <c r="K576" s="259"/>
      <c r="L576" s="264"/>
      <c r="M576" s="265"/>
      <c r="N576" s="266"/>
      <c r="O576" s="266"/>
      <c r="P576" s="266"/>
      <c r="Q576" s="266"/>
      <c r="R576" s="266"/>
      <c r="S576" s="266"/>
      <c r="T576" s="26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8" t="s">
        <v>161</v>
      </c>
      <c r="AU576" s="268" t="s">
        <v>85</v>
      </c>
      <c r="AV576" s="13" t="s">
        <v>83</v>
      </c>
      <c r="AW576" s="13" t="s">
        <v>32</v>
      </c>
      <c r="AX576" s="13" t="s">
        <v>76</v>
      </c>
      <c r="AY576" s="268" t="s">
        <v>152</v>
      </c>
    </row>
    <row r="577" s="14" customFormat="1">
      <c r="A577" s="14"/>
      <c r="B577" s="269"/>
      <c r="C577" s="270"/>
      <c r="D577" s="260" t="s">
        <v>161</v>
      </c>
      <c r="E577" s="271" t="s">
        <v>1</v>
      </c>
      <c r="F577" s="272" t="s">
        <v>950</v>
      </c>
      <c r="G577" s="270"/>
      <c r="H577" s="273">
        <v>182.096</v>
      </c>
      <c r="I577" s="274"/>
      <c r="J577" s="270"/>
      <c r="K577" s="270"/>
      <c r="L577" s="275"/>
      <c r="M577" s="276"/>
      <c r="N577" s="277"/>
      <c r="O577" s="277"/>
      <c r="P577" s="277"/>
      <c r="Q577" s="277"/>
      <c r="R577" s="277"/>
      <c r="S577" s="277"/>
      <c r="T577" s="278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79" t="s">
        <v>161</v>
      </c>
      <c r="AU577" s="279" t="s">
        <v>85</v>
      </c>
      <c r="AV577" s="14" t="s">
        <v>85</v>
      </c>
      <c r="AW577" s="14" t="s">
        <v>32</v>
      </c>
      <c r="AX577" s="14" t="s">
        <v>76</v>
      </c>
      <c r="AY577" s="279" t="s">
        <v>152</v>
      </c>
    </row>
    <row r="578" s="14" customFormat="1">
      <c r="A578" s="14"/>
      <c r="B578" s="269"/>
      <c r="C578" s="270"/>
      <c r="D578" s="260" t="s">
        <v>161</v>
      </c>
      <c r="E578" s="271" t="s">
        <v>1</v>
      </c>
      <c r="F578" s="272" t="s">
        <v>934</v>
      </c>
      <c r="G578" s="270"/>
      <c r="H578" s="273">
        <v>36.817999999999998</v>
      </c>
      <c r="I578" s="274"/>
      <c r="J578" s="270"/>
      <c r="K578" s="270"/>
      <c r="L578" s="275"/>
      <c r="M578" s="276"/>
      <c r="N578" s="277"/>
      <c r="O578" s="277"/>
      <c r="P578" s="277"/>
      <c r="Q578" s="277"/>
      <c r="R578" s="277"/>
      <c r="S578" s="277"/>
      <c r="T578" s="27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79" t="s">
        <v>161</v>
      </c>
      <c r="AU578" s="279" t="s">
        <v>85</v>
      </c>
      <c r="AV578" s="14" t="s">
        <v>85</v>
      </c>
      <c r="AW578" s="14" t="s">
        <v>32</v>
      </c>
      <c r="AX578" s="14" t="s">
        <v>76</v>
      </c>
      <c r="AY578" s="279" t="s">
        <v>152</v>
      </c>
    </row>
    <row r="579" s="14" customFormat="1">
      <c r="A579" s="14"/>
      <c r="B579" s="269"/>
      <c r="C579" s="270"/>
      <c r="D579" s="260" t="s">
        <v>161</v>
      </c>
      <c r="E579" s="271" t="s">
        <v>1</v>
      </c>
      <c r="F579" s="272" t="s">
        <v>935</v>
      </c>
      <c r="G579" s="270"/>
      <c r="H579" s="273">
        <v>12.726000000000001</v>
      </c>
      <c r="I579" s="274"/>
      <c r="J579" s="270"/>
      <c r="K579" s="270"/>
      <c r="L579" s="275"/>
      <c r="M579" s="276"/>
      <c r="N579" s="277"/>
      <c r="O579" s="277"/>
      <c r="P579" s="277"/>
      <c r="Q579" s="277"/>
      <c r="R579" s="277"/>
      <c r="S579" s="277"/>
      <c r="T579" s="27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79" t="s">
        <v>161</v>
      </c>
      <c r="AU579" s="279" t="s">
        <v>85</v>
      </c>
      <c r="AV579" s="14" t="s">
        <v>85</v>
      </c>
      <c r="AW579" s="14" t="s">
        <v>32</v>
      </c>
      <c r="AX579" s="14" t="s">
        <v>76</v>
      </c>
      <c r="AY579" s="279" t="s">
        <v>152</v>
      </c>
    </row>
    <row r="580" s="14" customFormat="1">
      <c r="A580" s="14"/>
      <c r="B580" s="269"/>
      <c r="C580" s="270"/>
      <c r="D580" s="260" t="s">
        <v>161</v>
      </c>
      <c r="E580" s="271" t="s">
        <v>1</v>
      </c>
      <c r="F580" s="272" t="s">
        <v>936</v>
      </c>
      <c r="G580" s="270"/>
      <c r="H580" s="273">
        <v>11.465999999999999</v>
      </c>
      <c r="I580" s="274"/>
      <c r="J580" s="270"/>
      <c r="K580" s="270"/>
      <c r="L580" s="275"/>
      <c r="M580" s="276"/>
      <c r="N580" s="277"/>
      <c r="O580" s="277"/>
      <c r="P580" s="277"/>
      <c r="Q580" s="277"/>
      <c r="R580" s="277"/>
      <c r="S580" s="277"/>
      <c r="T580" s="278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79" t="s">
        <v>161</v>
      </c>
      <c r="AU580" s="279" t="s">
        <v>85</v>
      </c>
      <c r="AV580" s="14" t="s">
        <v>85</v>
      </c>
      <c r="AW580" s="14" t="s">
        <v>32</v>
      </c>
      <c r="AX580" s="14" t="s">
        <v>76</v>
      </c>
      <c r="AY580" s="279" t="s">
        <v>152</v>
      </c>
    </row>
    <row r="581" s="14" customFormat="1">
      <c r="A581" s="14"/>
      <c r="B581" s="269"/>
      <c r="C581" s="270"/>
      <c r="D581" s="260" t="s">
        <v>161</v>
      </c>
      <c r="E581" s="271" t="s">
        <v>1</v>
      </c>
      <c r="F581" s="272" t="s">
        <v>937</v>
      </c>
      <c r="G581" s="270"/>
      <c r="H581" s="273">
        <v>17.43</v>
      </c>
      <c r="I581" s="274"/>
      <c r="J581" s="270"/>
      <c r="K581" s="270"/>
      <c r="L581" s="275"/>
      <c r="M581" s="276"/>
      <c r="N581" s="277"/>
      <c r="O581" s="277"/>
      <c r="P581" s="277"/>
      <c r="Q581" s="277"/>
      <c r="R581" s="277"/>
      <c r="S581" s="277"/>
      <c r="T581" s="278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79" t="s">
        <v>161</v>
      </c>
      <c r="AU581" s="279" t="s">
        <v>85</v>
      </c>
      <c r="AV581" s="14" t="s">
        <v>85</v>
      </c>
      <c r="AW581" s="14" t="s">
        <v>32</v>
      </c>
      <c r="AX581" s="14" t="s">
        <v>76</v>
      </c>
      <c r="AY581" s="279" t="s">
        <v>152</v>
      </c>
    </row>
    <row r="582" s="14" customFormat="1">
      <c r="A582" s="14"/>
      <c r="B582" s="269"/>
      <c r="C582" s="270"/>
      <c r="D582" s="260" t="s">
        <v>161</v>
      </c>
      <c r="E582" s="271" t="s">
        <v>1</v>
      </c>
      <c r="F582" s="272" t="s">
        <v>938</v>
      </c>
      <c r="G582" s="270"/>
      <c r="H582" s="273">
        <v>19.885000000000002</v>
      </c>
      <c r="I582" s="274"/>
      <c r="J582" s="270"/>
      <c r="K582" s="270"/>
      <c r="L582" s="275"/>
      <c r="M582" s="276"/>
      <c r="N582" s="277"/>
      <c r="O582" s="277"/>
      <c r="P582" s="277"/>
      <c r="Q582" s="277"/>
      <c r="R582" s="277"/>
      <c r="S582" s="277"/>
      <c r="T582" s="278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9" t="s">
        <v>161</v>
      </c>
      <c r="AU582" s="279" t="s">
        <v>85</v>
      </c>
      <c r="AV582" s="14" t="s">
        <v>85</v>
      </c>
      <c r="AW582" s="14" t="s">
        <v>32</v>
      </c>
      <c r="AX582" s="14" t="s">
        <v>76</v>
      </c>
      <c r="AY582" s="279" t="s">
        <v>152</v>
      </c>
    </row>
    <row r="583" s="15" customFormat="1">
      <c r="A583" s="15"/>
      <c r="B583" s="280"/>
      <c r="C583" s="281"/>
      <c r="D583" s="260" t="s">
        <v>161</v>
      </c>
      <c r="E583" s="282" t="s">
        <v>1</v>
      </c>
      <c r="F583" s="283" t="s">
        <v>165</v>
      </c>
      <c r="G583" s="281"/>
      <c r="H583" s="284">
        <v>280.42099999999999</v>
      </c>
      <c r="I583" s="285"/>
      <c r="J583" s="281"/>
      <c r="K583" s="281"/>
      <c r="L583" s="286"/>
      <c r="M583" s="287"/>
      <c r="N583" s="288"/>
      <c r="O583" s="288"/>
      <c r="P583" s="288"/>
      <c r="Q583" s="288"/>
      <c r="R583" s="288"/>
      <c r="S583" s="288"/>
      <c r="T583" s="289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90" t="s">
        <v>161</v>
      </c>
      <c r="AU583" s="290" t="s">
        <v>85</v>
      </c>
      <c r="AV583" s="15" t="s">
        <v>159</v>
      </c>
      <c r="AW583" s="15" t="s">
        <v>32</v>
      </c>
      <c r="AX583" s="15" t="s">
        <v>83</v>
      </c>
      <c r="AY583" s="290" t="s">
        <v>152</v>
      </c>
    </row>
    <row r="584" s="2" customFormat="1" ht="21.75" customHeight="1">
      <c r="A584" s="38"/>
      <c r="B584" s="39"/>
      <c r="C584" s="244" t="s">
        <v>959</v>
      </c>
      <c r="D584" s="244" t="s">
        <v>155</v>
      </c>
      <c r="E584" s="245" t="s">
        <v>960</v>
      </c>
      <c r="F584" s="246" t="s">
        <v>961</v>
      </c>
      <c r="G584" s="247" t="s">
        <v>158</v>
      </c>
      <c r="H584" s="248">
        <v>42.213000000000001</v>
      </c>
      <c r="I584" s="249"/>
      <c r="J584" s="250">
        <f>ROUND(I584*H584,2)</f>
        <v>0</v>
      </c>
      <c r="K584" s="251"/>
      <c r="L584" s="44"/>
      <c r="M584" s="252" t="s">
        <v>1</v>
      </c>
      <c r="N584" s="253" t="s">
        <v>41</v>
      </c>
      <c r="O584" s="91"/>
      <c r="P584" s="254">
        <f>O584*H584</f>
        <v>0</v>
      </c>
      <c r="Q584" s="254">
        <v>0.0089300000000000004</v>
      </c>
      <c r="R584" s="254">
        <f>Q584*H584</f>
        <v>0.37696209000000003</v>
      </c>
      <c r="S584" s="254">
        <v>0</v>
      </c>
      <c r="T584" s="255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56" t="s">
        <v>249</v>
      </c>
      <c r="AT584" s="256" t="s">
        <v>155</v>
      </c>
      <c r="AU584" s="256" t="s">
        <v>85</v>
      </c>
      <c r="AY584" s="17" t="s">
        <v>152</v>
      </c>
      <c r="BE584" s="257">
        <f>IF(N584="základní",J584,0)</f>
        <v>0</v>
      </c>
      <c r="BF584" s="257">
        <f>IF(N584="snížená",J584,0)</f>
        <v>0</v>
      </c>
      <c r="BG584" s="257">
        <f>IF(N584="zákl. přenesená",J584,0)</f>
        <v>0</v>
      </c>
      <c r="BH584" s="257">
        <f>IF(N584="sníž. přenesená",J584,0)</f>
        <v>0</v>
      </c>
      <c r="BI584" s="257">
        <f>IF(N584="nulová",J584,0)</f>
        <v>0</v>
      </c>
      <c r="BJ584" s="17" t="s">
        <v>83</v>
      </c>
      <c r="BK584" s="257">
        <f>ROUND(I584*H584,2)</f>
        <v>0</v>
      </c>
      <c r="BL584" s="17" t="s">
        <v>249</v>
      </c>
      <c r="BM584" s="256" t="s">
        <v>962</v>
      </c>
    </row>
    <row r="585" s="13" customFormat="1">
      <c r="A585" s="13"/>
      <c r="B585" s="258"/>
      <c r="C585" s="259"/>
      <c r="D585" s="260" t="s">
        <v>161</v>
      </c>
      <c r="E585" s="261" t="s">
        <v>1</v>
      </c>
      <c r="F585" s="262" t="s">
        <v>423</v>
      </c>
      <c r="G585" s="259"/>
      <c r="H585" s="261" t="s">
        <v>1</v>
      </c>
      <c r="I585" s="263"/>
      <c r="J585" s="259"/>
      <c r="K585" s="259"/>
      <c r="L585" s="264"/>
      <c r="M585" s="265"/>
      <c r="N585" s="266"/>
      <c r="O585" s="266"/>
      <c r="P585" s="266"/>
      <c r="Q585" s="266"/>
      <c r="R585" s="266"/>
      <c r="S585" s="266"/>
      <c r="T585" s="267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68" t="s">
        <v>161</v>
      </c>
      <c r="AU585" s="268" t="s">
        <v>85</v>
      </c>
      <c r="AV585" s="13" t="s">
        <v>83</v>
      </c>
      <c r="AW585" s="13" t="s">
        <v>32</v>
      </c>
      <c r="AX585" s="13" t="s">
        <v>76</v>
      </c>
      <c r="AY585" s="268" t="s">
        <v>152</v>
      </c>
    </row>
    <row r="586" s="13" customFormat="1">
      <c r="A586" s="13"/>
      <c r="B586" s="258"/>
      <c r="C586" s="259"/>
      <c r="D586" s="260" t="s">
        <v>161</v>
      </c>
      <c r="E586" s="261" t="s">
        <v>1</v>
      </c>
      <c r="F586" s="262" t="s">
        <v>963</v>
      </c>
      <c r="G586" s="259"/>
      <c r="H586" s="261" t="s">
        <v>1</v>
      </c>
      <c r="I586" s="263"/>
      <c r="J586" s="259"/>
      <c r="K586" s="259"/>
      <c r="L586" s="264"/>
      <c r="M586" s="265"/>
      <c r="N586" s="266"/>
      <c r="O586" s="266"/>
      <c r="P586" s="266"/>
      <c r="Q586" s="266"/>
      <c r="R586" s="266"/>
      <c r="S586" s="266"/>
      <c r="T586" s="267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8" t="s">
        <v>161</v>
      </c>
      <c r="AU586" s="268" t="s">
        <v>85</v>
      </c>
      <c r="AV586" s="13" t="s">
        <v>83</v>
      </c>
      <c r="AW586" s="13" t="s">
        <v>32</v>
      </c>
      <c r="AX586" s="13" t="s">
        <v>76</v>
      </c>
      <c r="AY586" s="268" t="s">
        <v>152</v>
      </c>
    </row>
    <row r="587" s="14" customFormat="1">
      <c r="A587" s="14"/>
      <c r="B587" s="269"/>
      <c r="C587" s="270"/>
      <c r="D587" s="260" t="s">
        <v>161</v>
      </c>
      <c r="E587" s="271" t="s">
        <v>1</v>
      </c>
      <c r="F587" s="272" t="s">
        <v>964</v>
      </c>
      <c r="G587" s="270"/>
      <c r="H587" s="273">
        <v>42.213000000000001</v>
      </c>
      <c r="I587" s="274"/>
      <c r="J587" s="270"/>
      <c r="K587" s="270"/>
      <c r="L587" s="275"/>
      <c r="M587" s="276"/>
      <c r="N587" s="277"/>
      <c r="O587" s="277"/>
      <c r="P587" s="277"/>
      <c r="Q587" s="277"/>
      <c r="R587" s="277"/>
      <c r="S587" s="277"/>
      <c r="T587" s="278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79" t="s">
        <v>161</v>
      </c>
      <c r="AU587" s="279" t="s">
        <v>85</v>
      </c>
      <c r="AV587" s="14" t="s">
        <v>85</v>
      </c>
      <c r="AW587" s="14" t="s">
        <v>32</v>
      </c>
      <c r="AX587" s="14" t="s">
        <v>76</v>
      </c>
      <c r="AY587" s="279" t="s">
        <v>152</v>
      </c>
    </row>
    <row r="588" s="15" customFormat="1">
      <c r="A588" s="15"/>
      <c r="B588" s="280"/>
      <c r="C588" s="281"/>
      <c r="D588" s="260" t="s">
        <v>161</v>
      </c>
      <c r="E588" s="282" t="s">
        <v>1</v>
      </c>
      <c r="F588" s="283" t="s">
        <v>165</v>
      </c>
      <c r="G588" s="281"/>
      <c r="H588" s="284">
        <v>42.213000000000001</v>
      </c>
      <c r="I588" s="285"/>
      <c r="J588" s="281"/>
      <c r="K588" s="281"/>
      <c r="L588" s="286"/>
      <c r="M588" s="308"/>
      <c r="N588" s="309"/>
      <c r="O588" s="309"/>
      <c r="P588" s="309"/>
      <c r="Q588" s="309"/>
      <c r="R588" s="309"/>
      <c r="S588" s="309"/>
      <c r="T588" s="310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90" t="s">
        <v>161</v>
      </c>
      <c r="AU588" s="290" t="s">
        <v>85</v>
      </c>
      <c r="AV588" s="15" t="s">
        <v>159</v>
      </c>
      <c r="AW588" s="15" t="s">
        <v>32</v>
      </c>
      <c r="AX588" s="15" t="s">
        <v>83</v>
      </c>
      <c r="AY588" s="290" t="s">
        <v>152</v>
      </c>
    </row>
    <row r="589" s="2" customFormat="1" ht="6.96" customHeight="1">
      <c r="A589" s="38"/>
      <c r="B589" s="66"/>
      <c r="C589" s="67"/>
      <c r="D589" s="67"/>
      <c r="E589" s="67"/>
      <c r="F589" s="67"/>
      <c r="G589" s="67"/>
      <c r="H589" s="67"/>
      <c r="I589" s="192"/>
      <c r="J589" s="67"/>
      <c r="K589" s="67"/>
      <c r="L589" s="44"/>
      <c r="M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</row>
  </sheetData>
  <sheetProtection sheet="1" autoFilter="0" formatColumns="0" formatRows="0" objects="1" scenarios="1" spinCount="100000" saltValue="w8zyvZGp+C+GSIRMuGNayA41J/8a/C4M/zbcdSOeZoGcRdjMmI7GmGEXVtQ2sUYycqxM135QX331RAqKv/KLNg==" hashValue="3i6QcvltQvd+CRPk8ddxQJorYfir82LtChjyBe1qhHwr92ObPFgD/EugCdpHFGPI0JkvTPBJlnXTqFruc5RP3A==" algorithmName="SHA-512" password="CC35"/>
  <autoFilter ref="C136:K58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Přestavba školnického bytu na ředitelnu a zázemí ZUŠ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965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24. 2. 2020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ROUND((SUM(BE125:BE168)),  2)</f>
        <v>0</v>
      </c>
      <c r="G35" s="38"/>
      <c r="H35" s="38"/>
      <c r="I35" s="171">
        <v>0.20999999999999999</v>
      </c>
      <c r="J35" s="170">
        <f>ROUND(((SUM(BE125:BE168))*I35),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ROUND((SUM(BF125:BF168)),  2)</f>
        <v>0</v>
      </c>
      <c r="G36" s="38"/>
      <c r="H36" s="38"/>
      <c r="I36" s="171">
        <v>0.14999999999999999</v>
      </c>
      <c r="J36" s="170">
        <f>ROUND(((SUM(BF125:BF168))*I36),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ROUND((SUM(BG125:BG168)),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ROUND((SUM(BH125:BH168)),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ROUND((SUM(BI125:BI168)),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Přestavba školnického bytu na ředitelnu a zázemí ZUŠ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01.3 - ZTI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U Dělnického cvičiště 1100/1, Praha 6</v>
      </c>
      <c r="G91" s="40"/>
      <c r="H91" s="40"/>
      <c r="I91" s="156" t="s">
        <v>22</v>
      </c>
      <c r="J91" s="79" t="str">
        <f>IF(J14="","",J14)</f>
        <v>24. 2. 2020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MČ Praha 6, Odbor školství, Čs. armády 601/23, P6</v>
      </c>
      <c r="G93" s="40"/>
      <c r="H93" s="40"/>
      <c r="I93" s="156" t="s">
        <v>30</v>
      </c>
      <c r="J93" s="36" t="str">
        <f>E23</f>
        <v>D PLUS PROJEKTOVÁ A INŽENÝRSKÁ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126</v>
      </c>
      <c r="E99" s="205"/>
      <c r="F99" s="205"/>
      <c r="G99" s="205"/>
      <c r="H99" s="205"/>
      <c r="I99" s="206"/>
      <c r="J99" s="207">
        <f>J126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966</v>
      </c>
      <c r="E100" s="211"/>
      <c r="F100" s="211"/>
      <c r="G100" s="211"/>
      <c r="H100" s="211"/>
      <c r="I100" s="212"/>
      <c r="J100" s="213">
        <f>J127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9"/>
      <c r="C101" s="133"/>
      <c r="D101" s="210" t="s">
        <v>967</v>
      </c>
      <c r="E101" s="211"/>
      <c r="F101" s="211"/>
      <c r="G101" s="211"/>
      <c r="H101" s="211"/>
      <c r="I101" s="212"/>
      <c r="J101" s="213">
        <f>J128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209"/>
      <c r="C102" s="133"/>
      <c r="D102" s="210" t="s">
        <v>968</v>
      </c>
      <c r="E102" s="211"/>
      <c r="F102" s="211"/>
      <c r="G102" s="211"/>
      <c r="H102" s="211"/>
      <c r="I102" s="212"/>
      <c r="J102" s="213">
        <f>J149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9"/>
      <c r="C103" s="133"/>
      <c r="D103" s="210" t="s">
        <v>969</v>
      </c>
      <c r="E103" s="211"/>
      <c r="F103" s="211"/>
      <c r="G103" s="211"/>
      <c r="H103" s="211"/>
      <c r="I103" s="212"/>
      <c r="J103" s="213">
        <f>J161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92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95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137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96" t="str">
        <f>E7</f>
        <v>Přestavba školnického bytu na ředitelnu a zázemí ZUŠ</v>
      </c>
      <c r="F113" s="32"/>
      <c r="G113" s="32"/>
      <c r="H113" s="32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114</v>
      </c>
      <c r="D114" s="22"/>
      <c r="E114" s="22"/>
      <c r="F114" s="22"/>
      <c r="G114" s="22"/>
      <c r="H114" s="22"/>
      <c r="I114" s="146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96" t="s">
        <v>115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116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01.3 - ZTI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U Dělnického cvičiště 1100/1, Praha 6</v>
      </c>
      <c r="G119" s="40"/>
      <c r="H119" s="40"/>
      <c r="I119" s="156" t="s">
        <v>22</v>
      </c>
      <c r="J119" s="79" t="str">
        <f>IF(J14="","",J14)</f>
        <v>24. 2. 2020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24</v>
      </c>
      <c r="D121" s="40"/>
      <c r="E121" s="40"/>
      <c r="F121" s="27" t="str">
        <f>E17</f>
        <v>MČ Praha 6, Odbor školství, Čs. armády 601/23, P6</v>
      </c>
      <c r="G121" s="40"/>
      <c r="H121" s="40"/>
      <c r="I121" s="156" t="s">
        <v>30</v>
      </c>
      <c r="J121" s="36" t="str">
        <f>E23</f>
        <v>D PLUS PROJEKTOVÁ A INŽENÝRSKÁ a.s.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IF(E20="","",E20)</f>
        <v>Vyplň údaj</v>
      </c>
      <c r="G122" s="40"/>
      <c r="H122" s="40"/>
      <c r="I122" s="156" t="s">
        <v>33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15"/>
      <c r="B124" s="216"/>
      <c r="C124" s="217" t="s">
        <v>138</v>
      </c>
      <c r="D124" s="218" t="s">
        <v>61</v>
      </c>
      <c r="E124" s="218" t="s">
        <v>57</v>
      </c>
      <c r="F124" s="218" t="s">
        <v>58</v>
      </c>
      <c r="G124" s="218" t="s">
        <v>139</v>
      </c>
      <c r="H124" s="218" t="s">
        <v>140</v>
      </c>
      <c r="I124" s="219" t="s">
        <v>141</v>
      </c>
      <c r="J124" s="220" t="s">
        <v>120</v>
      </c>
      <c r="K124" s="221" t="s">
        <v>142</v>
      </c>
      <c r="L124" s="222"/>
      <c r="M124" s="100" t="s">
        <v>1</v>
      </c>
      <c r="N124" s="101" t="s">
        <v>40</v>
      </c>
      <c r="O124" s="101" t="s">
        <v>143</v>
      </c>
      <c r="P124" s="101" t="s">
        <v>144</v>
      </c>
      <c r="Q124" s="101" t="s">
        <v>145</v>
      </c>
      <c r="R124" s="101" t="s">
        <v>146</v>
      </c>
      <c r="S124" s="101" t="s">
        <v>147</v>
      </c>
      <c r="T124" s="102" t="s">
        <v>148</v>
      </c>
      <c r="U124" s="215"/>
      <c r="V124" s="215"/>
      <c r="W124" s="215"/>
      <c r="X124" s="215"/>
      <c r="Y124" s="215"/>
      <c r="Z124" s="215"/>
      <c r="AA124" s="215"/>
      <c r="AB124" s="215"/>
      <c r="AC124" s="215"/>
      <c r="AD124" s="215"/>
      <c r="AE124" s="215"/>
    </row>
    <row r="125" s="2" customFormat="1" ht="22.8" customHeight="1">
      <c r="A125" s="38"/>
      <c r="B125" s="39"/>
      <c r="C125" s="107" t="s">
        <v>149</v>
      </c>
      <c r="D125" s="40"/>
      <c r="E125" s="40"/>
      <c r="F125" s="40"/>
      <c r="G125" s="40"/>
      <c r="H125" s="40"/>
      <c r="I125" s="154"/>
      <c r="J125" s="223">
        <f>BK125</f>
        <v>0</v>
      </c>
      <c r="K125" s="40"/>
      <c r="L125" s="44"/>
      <c r="M125" s="103"/>
      <c r="N125" s="224"/>
      <c r="O125" s="104"/>
      <c r="P125" s="225">
        <f>P126</f>
        <v>0</v>
      </c>
      <c r="Q125" s="104"/>
      <c r="R125" s="225">
        <f>R126</f>
        <v>0</v>
      </c>
      <c r="S125" s="104"/>
      <c r="T125" s="226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122</v>
      </c>
      <c r="BK125" s="227">
        <f>BK126</f>
        <v>0</v>
      </c>
    </row>
    <row r="126" s="12" customFormat="1" ht="25.92" customHeight="1">
      <c r="A126" s="12"/>
      <c r="B126" s="228"/>
      <c r="C126" s="229"/>
      <c r="D126" s="230" t="s">
        <v>75</v>
      </c>
      <c r="E126" s="231" t="s">
        <v>245</v>
      </c>
      <c r="F126" s="231" t="s">
        <v>246</v>
      </c>
      <c r="G126" s="229"/>
      <c r="H126" s="229"/>
      <c r="I126" s="232"/>
      <c r="J126" s="233">
        <f>BK126</f>
        <v>0</v>
      </c>
      <c r="K126" s="229"/>
      <c r="L126" s="234"/>
      <c r="M126" s="235"/>
      <c r="N126" s="236"/>
      <c r="O126" s="236"/>
      <c r="P126" s="237">
        <f>P127</f>
        <v>0</v>
      </c>
      <c r="Q126" s="236"/>
      <c r="R126" s="237">
        <f>R127</f>
        <v>0</v>
      </c>
      <c r="S126" s="236"/>
      <c r="T126" s="238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85</v>
      </c>
      <c r="AT126" s="240" t="s">
        <v>75</v>
      </c>
      <c r="AU126" s="240" t="s">
        <v>76</v>
      </c>
      <c r="AY126" s="239" t="s">
        <v>152</v>
      </c>
      <c r="BK126" s="241">
        <f>BK127</f>
        <v>0</v>
      </c>
    </row>
    <row r="127" s="12" customFormat="1" ht="22.8" customHeight="1">
      <c r="A127" s="12"/>
      <c r="B127" s="228"/>
      <c r="C127" s="229"/>
      <c r="D127" s="230" t="s">
        <v>75</v>
      </c>
      <c r="E127" s="242" t="s">
        <v>970</v>
      </c>
      <c r="F127" s="242" t="s">
        <v>971</v>
      </c>
      <c r="G127" s="229"/>
      <c r="H127" s="229"/>
      <c r="I127" s="232"/>
      <c r="J127" s="243">
        <f>BK127</f>
        <v>0</v>
      </c>
      <c r="K127" s="229"/>
      <c r="L127" s="234"/>
      <c r="M127" s="235"/>
      <c r="N127" s="236"/>
      <c r="O127" s="236"/>
      <c r="P127" s="237">
        <f>P128+P149+P161</f>
        <v>0</v>
      </c>
      <c r="Q127" s="236"/>
      <c r="R127" s="237">
        <f>R128+R149+R161</f>
        <v>0</v>
      </c>
      <c r="S127" s="236"/>
      <c r="T127" s="238">
        <f>T128+T149+T161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9" t="s">
        <v>85</v>
      </c>
      <c r="AT127" s="240" t="s">
        <v>75</v>
      </c>
      <c r="AU127" s="240" t="s">
        <v>83</v>
      </c>
      <c r="AY127" s="239" t="s">
        <v>152</v>
      </c>
      <c r="BK127" s="241">
        <f>BK128+BK149+BK161</f>
        <v>0</v>
      </c>
    </row>
    <row r="128" s="12" customFormat="1" ht="20.88" customHeight="1">
      <c r="A128" s="12"/>
      <c r="B128" s="228"/>
      <c r="C128" s="229"/>
      <c r="D128" s="230" t="s">
        <v>75</v>
      </c>
      <c r="E128" s="242" t="s">
        <v>972</v>
      </c>
      <c r="F128" s="242" t="s">
        <v>973</v>
      </c>
      <c r="G128" s="229"/>
      <c r="H128" s="229"/>
      <c r="I128" s="232"/>
      <c r="J128" s="243">
        <f>BK128</f>
        <v>0</v>
      </c>
      <c r="K128" s="229"/>
      <c r="L128" s="234"/>
      <c r="M128" s="235"/>
      <c r="N128" s="236"/>
      <c r="O128" s="236"/>
      <c r="P128" s="237">
        <f>SUM(P129:P148)</f>
        <v>0</v>
      </c>
      <c r="Q128" s="236"/>
      <c r="R128" s="237">
        <f>SUM(R129:R148)</f>
        <v>0</v>
      </c>
      <c r="S128" s="236"/>
      <c r="T128" s="238">
        <f>SUM(T129:T148)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9" t="s">
        <v>85</v>
      </c>
      <c r="AT128" s="240" t="s">
        <v>75</v>
      </c>
      <c r="AU128" s="240" t="s">
        <v>85</v>
      </c>
      <c r="AY128" s="239" t="s">
        <v>152</v>
      </c>
      <c r="BK128" s="241">
        <f>SUM(BK129:BK148)</f>
        <v>0</v>
      </c>
    </row>
    <row r="129" s="2" customFormat="1" ht="44.25" customHeight="1">
      <c r="A129" s="38"/>
      <c r="B129" s="39"/>
      <c r="C129" s="244" t="s">
        <v>83</v>
      </c>
      <c r="D129" s="244" t="s">
        <v>155</v>
      </c>
      <c r="E129" s="245" t="s">
        <v>974</v>
      </c>
      <c r="F129" s="246" t="s">
        <v>975</v>
      </c>
      <c r="G129" s="247" t="s">
        <v>976</v>
      </c>
      <c r="H129" s="248">
        <v>36</v>
      </c>
      <c r="I129" s="249"/>
      <c r="J129" s="250">
        <f>ROUND(I129*H129,2)</f>
        <v>0</v>
      </c>
      <c r="K129" s="251"/>
      <c r="L129" s="44"/>
      <c r="M129" s="252" t="s">
        <v>1</v>
      </c>
      <c r="N129" s="253" t="s">
        <v>41</v>
      </c>
      <c r="O129" s="91"/>
      <c r="P129" s="254">
        <f>O129*H129</f>
        <v>0</v>
      </c>
      <c r="Q129" s="254">
        <v>0</v>
      </c>
      <c r="R129" s="254">
        <f>Q129*H129</f>
        <v>0</v>
      </c>
      <c r="S129" s="254">
        <v>0</v>
      </c>
      <c r="T129" s="25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6" t="s">
        <v>249</v>
      </c>
      <c r="AT129" s="256" t="s">
        <v>155</v>
      </c>
      <c r="AU129" s="256" t="s">
        <v>173</v>
      </c>
      <c r="AY129" s="17" t="s">
        <v>152</v>
      </c>
      <c r="BE129" s="257">
        <f>IF(N129="základní",J129,0)</f>
        <v>0</v>
      </c>
      <c r="BF129" s="257">
        <f>IF(N129="snížená",J129,0)</f>
        <v>0</v>
      </c>
      <c r="BG129" s="257">
        <f>IF(N129="zákl. přenesená",J129,0)</f>
        <v>0</v>
      </c>
      <c r="BH129" s="257">
        <f>IF(N129="sníž. přenesená",J129,0)</f>
        <v>0</v>
      </c>
      <c r="BI129" s="257">
        <f>IF(N129="nulová",J129,0)</f>
        <v>0</v>
      </c>
      <c r="BJ129" s="17" t="s">
        <v>83</v>
      </c>
      <c r="BK129" s="257">
        <f>ROUND(I129*H129,2)</f>
        <v>0</v>
      </c>
      <c r="BL129" s="17" t="s">
        <v>249</v>
      </c>
      <c r="BM129" s="256" t="s">
        <v>159</v>
      </c>
    </row>
    <row r="130" s="2" customFormat="1" ht="44.25" customHeight="1">
      <c r="A130" s="38"/>
      <c r="B130" s="39"/>
      <c r="C130" s="244" t="s">
        <v>85</v>
      </c>
      <c r="D130" s="244" t="s">
        <v>155</v>
      </c>
      <c r="E130" s="245" t="s">
        <v>977</v>
      </c>
      <c r="F130" s="246" t="s">
        <v>978</v>
      </c>
      <c r="G130" s="247" t="s">
        <v>976</v>
      </c>
      <c r="H130" s="248">
        <v>20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41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249</v>
      </c>
      <c r="AT130" s="256" t="s">
        <v>155</v>
      </c>
      <c r="AU130" s="256" t="s">
        <v>173</v>
      </c>
      <c r="AY130" s="17" t="s">
        <v>152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83</v>
      </c>
      <c r="BK130" s="257">
        <f>ROUND(I130*H130,2)</f>
        <v>0</v>
      </c>
      <c r="BL130" s="17" t="s">
        <v>249</v>
      </c>
      <c r="BM130" s="256" t="s">
        <v>189</v>
      </c>
    </row>
    <row r="131" s="2" customFormat="1" ht="33" customHeight="1">
      <c r="A131" s="38"/>
      <c r="B131" s="39"/>
      <c r="C131" s="244" t="s">
        <v>173</v>
      </c>
      <c r="D131" s="244" t="s">
        <v>155</v>
      </c>
      <c r="E131" s="245" t="s">
        <v>979</v>
      </c>
      <c r="F131" s="246" t="s">
        <v>980</v>
      </c>
      <c r="G131" s="247" t="s">
        <v>976</v>
      </c>
      <c r="H131" s="248">
        <v>16</v>
      </c>
      <c r="I131" s="249"/>
      <c r="J131" s="250">
        <f>ROUND(I131*H131,2)</f>
        <v>0</v>
      </c>
      <c r="K131" s="251"/>
      <c r="L131" s="44"/>
      <c r="M131" s="252" t="s">
        <v>1</v>
      </c>
      <c r="N131" s="253" t="s">
        <v>41</v>
      </c>
      <c r="O131" s="91"/>
      <c r="P131" s="254">
        <f>O131*H131</f>
        <v>0</v>
      </c>
      <c r="Q131" s="254">
        <v>0</v>
      </c>
      <c r="R131" s="254">
        <f>Q131*H131</f>
        <v>0</v>
      </c>
      <c r="S131" s="254">
        <v>0</v>
      </c>
      <c r="T131" s="25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6" t="s">
        <v>249</v>
      </c>
      <c r="AT131" s="256" t="s">
        <v>155</v>
      </c>
      <c r="AU131" s="256" t="s">
        <v>173</v>
      </c>
      <c r="AY131" s="17" t="s">
        <v>152</v>
      </c>
      <c r="BE131" s="257">
        <f>IF(N131="základní",J131,0)</f>
        <v>0</v>
      </c>
      <c r="BF131" s="257">
        <f>IF(N131="snížená",J131,0)</f>
        <v>0</v>
      </c>
      <c r="BG131" s="257">
        <f>IF(N131="zákl. přenesená",J131,0)</f>
        <v>0</v>
      </c>
      <c r="BH131" s="257">
        <f>IF(N131="sníž. přenesená",J131,0)</f>
        <v>0</v>
      </c>
      <c r="BI131" s="257">
        <f>IF(N131="nulová",J131,0)</f>
        <v>0</v>
      </c>
      <c r="BJ131" s="17" t="s">
        <v>83</v>
      </c>
      <c r="BK131" s="257">
        <f>ROUND(I131*H131,2)</f>
        <v>0</v>
      </c>
      <c r="BL131" s="17" t="s">
        <v>249</v>
      </c>
      <c r="BM131" s="256" t="s">
        <v>208</v>
      </c>
    </row>
    <row r="132" s="2" customFormat="1" ht="33" customHeight="1">
      <c r="A132" s="38"/>
      <c r="B132" s="39"/>
      <c r="C132" s="244" t="s">
        <v>159</v>
      </c>
      <c r="D132" s="244" t="s">
        <v>155</v>
      </c>
      <c r="E132" s="245" t="s">
        <v>981</v>
      </c>
      <c r="F132" s="246" t="s">
        <v>982</v>
      </c>
      <c r="G132" s="247" t="s">
        <v>976</v>
      </c>
      <c r="H132" s="248">
        <v>8</v>
      </c>
      <c r="I132" s="249"/>
      <c r="J132" s="250">
        <f>ROUND(I132*H132,2)</f>
        <v>0</v>
      </c>
      <c r="K132" s="251"/>
      <c r="L132" s="44"/>
      <c r="M132" s="252" t="s">
        <v>1</v>
      </c>
      <c r="N132" s="253" t="s">
        <v>41</v>
      </c>
      <c r="O132" s="91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6" t="s">
        <v>249</v>
      </c>
      <c r="AT132" s="256" t="s">
        <v>155</v>
      </c>
      <c r="AU132" s="256" t="s">
        <v>173</v>
      </c>
      <c r="AY132" s="17" t="s">
        <v>152</v>
      </c>
      <c r="BE132" s="257">
        <f>IF(N132="základní",J132,0)</f>
        <v>0</v>
      </c>
      <c r="BF132" s="257">
        <f>IF(N132="snížená",J132,0)</f>
        <v>0</v>
      </c>
      <c r="BG132" s="257">
        <f>IF(N132="zákl. přenesená",J132,0)</f>
        <v>0</v>
      </c>
      <c r="BH132" s="257">
        <f>IF(N132="sníž. přenesená",J132,0)</f>
        <v>0</v>
      </c>
      <c r="BI132" s="257">
        <f>IF(N132="nulová",J132,0)</f>
        <v>0</v>
      </c>
      <c r="BJ132" s="17" t="s">
        <v>83</v>
      </c>
      <c r="BK132" s="257">
        <f>ROUND(I132*H132,2)</f>
        <v>0</v>
      </c>
      <c r="BL132" s="17" t="s">
        <v>249</v>
      </c>
      <c r="BM132" s="256" t="s">
        <v>216</v>
      </c>
    </row>
    <row r="133" s="2" customFormat="1" ht="33" customHeight="1">
      <c r="A133" s="38"/>
      <c r="B133" s="39"/>
      <c r="C133" s="244" t="s">
        <v>184</v>
      </c>
      <c r="D133" s="244" t="s">
        <v>155</v>
      </c>
      <c r="E133" s="245" t="s">
        <v>983</v>
      </c>
      <c r="F133" s="246" t="s">
        <v>984</v>
      </c>
      <c r="G133" s="247" t="s">
        <v>976</v>
      </c>
      <c r="H133" s="248">
        <v>20</v>
      </c>
      <c r="I133" s="249"/>
      <c r="J133" s="250">
        <f>ROUND(I133*H133,2)</f>
        <v>0</v>
      </c>
      <c r="K133" s="251"/>
      <c r="L133" s="44"/>
      <c r="M133" s="252" t="s">
        <v>1</v>
      </c>
      <c r="N133" s="253" t="s">
        <v>41</v>
      </c>
      <c r="O133" s="91"/>
      <c r="P133" s="254">
        <f>O133*H133</f>
        <v>0</v>
      </c>
      <c r="Q133" s="254">
        <v>0</v>
      </c>
      <c r="R133" s="254">
        <f>Q133*H133</f>
        <v>0</v>
      </c>
      <c r="S133" s="254">
        <v>0</v>
      </c>
      <c r="T133" s="25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6" t="s">
        <v>249</v>
      </c>
      <c r="AT133" s="256" t="s">
        <v>155</v>
      </c>
      <c r="AU133" s="256" t="s">
        <v>173</v>
      </c>
      <c r="AY133" s="17" t="s">
        <v>152</v>
      </c>
      <c r="BE133" s="257">
        <f>IF(N133="základní",J133,0)</f>
        <v>0</v>
      </c>
      <c r="BF133" s="257">
        <f>IF(N133="snížená",J133,0)</f>
        <v>0</v>
      </c>
      <c r="BG133" s="257">
        <f>IF(N133="zákl. přenesená",J133,0)</f>
        <v>0</v>
      </c>
      <c r="BH133" s="257">
        <f>IF(N133="sníž. přenesená",J133,0)</f>
        <v>0</v>
      </c>
      <c r="BI133" s="257">
        <f>IF(N133="nulová",J133,0)</f>
        <v>0</v>
      </c>
      <c r="BJ133" s="17" t="s">
        <v>83</v>
      </c>
      <c r="BK133" s="257">
        <f>ROUND(I133*H133,2)</f>
        <v>0</v>
      </c>
      <c r="BL133" s="17" t="s">
        <v>249</v>
      </c>
      <c r="BM133" s="256" t="s">
        <v>226</v>
      </c>
    </row>
    <row r="134" s="2" customFormat="1" ht="33" customHeight="1">
      <c r="A134" s="38"/>
      <c r="B134" s="39"/>
      <c r="C134" s="244" t="s">
        <v>189</v>
      </c>
      <c r="D134" s="244" t="s">
        <v>155</v>
      </c>
      <c r="E134" s="245" t="s">
        <v>985</v>
      </c>
      <c r="F134" s="246" t="s">
        <v>986</v>
      </c>
      <c r="G134" s="247" t="s">
        <v>976</v>
      </c>
      <c r="H134" s="248">
        <v>10</v>
      </c>
      <c r="I134" s="249"/>
      <c r="J134" s="250">
        <f>ROUND(I134*H134,2)</f>
        <v>0</v>
      </c>
      <c r="K134" s="251"/>
      <c r="L134" s="44"/>
      <c r="M134" s="252" t="s">
        <v>1</v>
      </c>
      <c r="N134" s="253" t="s">
        <v>41</v>
      </c>
      <c r="O134" s="91"/>
      <c r="P134" s="254">
        <f>O134*H134</f>
        <v>0</v>
      </c>
      <c r="Q134" s="254">
        <v>0</v>
      </c>
      <c r="R134" s="254">
        <f>Q134*H134</f>
        <v>0</v>
      </c>
      <c r="S134" s="254">
        <v>0</v>
      </c>
      <c r="T134" s="25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6" t="s">
        <v>249</v>
      </c>
      <c r="AT134" s="256" t="s">
        <v>155</v>
      </c>
      <c r="AU134" s="256" t="s">
        <v>173</v>
      </c>
      <c r="AY134" s="17" t="s">
        <v>152</v>
      </c>
      <c r="BE134" s="257">
        <f>IF(N134="základní",J134,0)</f>
        <v>0</v>
      </c>
      <c r="BF134" s="257">
        <f>IF(N134="snížená",J134,0)</f>
        <v>0</v>
      </c>
      <c r="BG134" s="257">
        <f>IF(N134="zákl. přenesená",J134,0)</f>
        <v>0</v>
      </c>
      <c r="BH134" s="257">
        <f>IF(N134="sníž. přenesená",J134,0)</f>
        <v>0</v>
      </c>
      <c r="BI134" s="257">
        <f>IF(N134="nulová",J134,0)</f>
        <v>0</v>
      </c>
      <c r="BJ134" s="17" t="s">
        <v>83</v>
      </c>
      <c r="BK134" s="257">
        <f>ROUND(I134*H134,2)</f>
        <v>0</v>
      </c>
      <c r="BL134" s="17" t="s">
        <v>249</v>
      </c>
      <c r="BM134" s="256" t="s">
        <v>236</v>
      </c>
    </row>
    <row r="135" s="2" customFormat="1" ht="16.5" customHeight="1">
      <c r="A135" s="38"/>
      <c r="B135" s="39"/>
      <c r="C135" s="244" t="s">
        <v>198</v>
      </c>
      <c r="D135" s="244" t="s">
        <v>155</v>
      </c>
      <c r="E135" s="245" t="s">
        <v>987</v>
      </c>
      <c r="F135" s="246" t="s">
        <v>988</v>
      </c>
      <c r="G135" s="247" t="s">
        <v>989</v>
      </c>
      <c r="H135" s="248">
        <v>3</v>
      </c>
      <c r="I135" s="249"/>
      <c r="J135" s="250">
        <f>ROUND(I135*H135,2)</f>
        <v>0</v>
      </c>
      <c r="K135" s="251"/>
      <c r="L135" s="44"/>
      <c r="M135" s="252" t="s">
        <v>1</v>
      </c>
      <c r="N135" s="253" t="s">
        <v>41</v>
      </c>
      <c r="O135" s="91"/>
      <c r="P135" s="254">
        <f>O135*H135</f>
        <v>0</v>
      </c>
      <c r="Q135" s="254">
        <v>0</v>
      </c>
      <c r="R135" s="254">
        <f>Q135*H135</f>
        <v>0</v>
      </c>
      <c r="S135" s="254">
        <v>0</v>
      </c>
      <c r="T135" s="25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6" t="s">
        <v>249</v>
      </c>
      <c r="AT135" s="256" t="s">
        <v>155</v>
      </c>
      <c r="AU135" s="256" t="s">
        <v>173</v>
      </c>
      <c r="AY135" s="17" t="s">
        <v>152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7" t="s">
        <v>83</v>
      </c>
      <c r="BK135" s="257">
        <f>ROUND(I135*H135,2)</f>
        <v>0</v>
      </c>
      <c r="BL135" s="17" t="s">
        <v>249</v>
      </c>
      <c r="BM135" s="256" t="s">
        <v>249</v>
      </c>
    </row>
    <row r="136" s="2" customFormat="1" ht="16.5" customHeight="1">
      <c r="A136" s="38"/>
      <c r="B136" s="39"/>
      <c r="C136" s="244" t="s">
        <v>208</v>
      </c>
      <c r="D136" s="244" t="s">
        <v>155</v>
      </c>
      <c r="E136" s="245" t="s">
        <v>990</v>
      </c>
      <c r="F136" s="246" t="s">
        <v>991</v>
      </c>
      <c r="G136" s="247" t="s">
        <v>989</v>
      </c>
      <c r="H136" s="248">
        <v>3</v>
      </c>
      <c r="I136" s="249"/>
      <c r="J136" s="250">
        <f>ROUND(I136*H136,2)</f>
        <v>0</v>
      </c>
      <c r="K136" s="251"/>
      <c r="L136" s="44"/>
      <c r="M136" s="252" t="s">
        <v>1</v>
      </c>
      <c r="N136" s="253" t="s">
        <v>41</v>
      </c>
      <c r="O136" s="91"/>
      <c r="P136" s="254">
        <f>O136*H136</f>
        <v>0</v>
      </c>
      <c r="Q136" s="254">
        <v>0</v>
      </c>
      <c r="R136" s="254">
        <f>Q136*H136</f>
        <v>0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249</v>
      </c>
      <c r="AT136" s="256" t="s">
        <v>155</v>
      </c>
      <c r="AU136" s="256" t="s">
        <v>173</v>
      </c>
      <c r="AY136" s="17" t="s">
        <v>152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83</v>
      </c>
      <c r="BK136" s="257">
        <f>ROUND(I136*H136,2)</f>
        <v>0</v>
      </c>
      <c r="BL136" s="17" t="s">
        <v>249</v>
      </c>
      <c r="BM136" s="256" t="s">
        <v>260</v>
      </c>
    </row>
    <row r="137" s="2" customFormat="1" ht="16.5" customHeight="1">
      <c r="A137" s="38"/>
      <c r="B137" s="39"/>
      <c r="C137" s="244" t="s">
        <v>153</v>
      </c>
      <c r="D137" s="244" t="s">
        <v>155</v>
      </c>
      <c r="E137" s="245" t="s">
        <v>992</v>
      </c>
      <c r="F137" s="246" t="s">
        <v>993</v>
      </c>
      <c r="G137" s="247" t="s">
        <v>989</v>
      </c>
      <c r="H137" s="248">
        <v>3</v>
      </c>
      <c r="I137" s="249"/>
      <c r="J137" s="250">
        <f>ROUND(I137*H137,2)</f>
        <v>0</v>
      </c>
      <c r="K137" s="251"/>
      <c r="L137" s="44"/>
      <c r="M137" s="252" t="s">
        <v>1</v>
      </c>
      <c r="N137" s="253" t="s">
        <v>41</v>
      </c>
      <c r="O137" s="91"/>
      <c r="P137" s="254">
        <f>O137*H137</f>
        <v>0</v>
      </c>
      <c r="Q137" s="254">
        <v>0</v>
      </c>
      <c r="R137" s="254">
        <f>Q137*H137</f>
        <v>0</v>
      </c>
      <c r="S137" s="254">
        <v>0</v>
      </c>
      <c r="T137" s="25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6" t="s">
        <v>249</v>
      </c>
      <c r="AT137" s="256" t="s">
        <v>155</v>
      </c>
      <c r="AU137" s="256" t="s">
        <v>173</v>
      </c>
      <c r="AY137" s="17" t="s">
        <v>152</v>
      </c>
      <c r="BE137" s="257">
        <f>IF(N137="základní",J137,0)</f>
        <v>0</v>
      </c>
      <c r="BF137" s="257">
        <f>IF(N137="snížená",J137,0)</f>
        <v>0</v>
      </c>
      <c r="BG137" s="257">
        <f>IF(N137="zákl. přenesená",J137,0)</f>
        <v>0</v>
      </c>
      <c r="BH137" s="257">
        <f>IF(N137="sníž. přenesená",J137,0)</f>
        <v>0</v>
      </c>
      <c r="BI137" s="257">
        <f>IF(N137="nulová",J137,0)</f>
        <v>0</v>
      </c>
      <c r="BJ137" s="17" t="s">
        <v>83</v>
      </c>
      <c r="BK137" s="257">
        <f>ROUND(I137*H137,2)</f>
        <v>0</v>
      </c>
      <c r="BL137" s="17" t="s">
        <v>249</v>
      </c>
      <c r="BM137" s="256" t="s">
        <v>271</v>
      </c>
    </row>
    <row r="138" s="2" customFormat="1" ht="16.5" customHeight="1">
      <c r="A138" s="38"/>
      <c r="B138" s="39"/>
      <c r="C138" s="244" t="s">
        <v>216</v>
      </c>
      <c r="D138" s="244" t="s">
        <v>155</v>
      </c>
      <c r="E138" s="245" t="s">
        <v>994</v>
      </c>
      <c r="F138" s="246" t="s">
        <v>995</v>
      </c>
      <c r="G138" s="247" t="s">
        <v>989</v>
      </c>
      <c r="H138" s="248">
        <v>7</v>
      </c>
      <c r="I138" s="249"/>
      <c r="J138" s="250">
        <f>ROUND(I138*H138,2)</f>
        <v>0</v>
      </c>
      <c r="K138" s="251"/>
      <c r="L138" s="44"/>
      <c r="M138" s="252" t="s">
        <v>1</v>
      </c>
      <c r="N138" s="253" t="s">
        <v>41</v>
      </c>
      <c r="O138" s="91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6" t="s">
        <v>249</v>
      </c>
      <c r="AT138" s="256" t="s">
        <v>155</v>
      </c>
      <c r="AU138" s="256" t="s">
        <v>173</v>
      </c>
      <c r="AY138" s="17" t="s">
        <v>152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7" t="s">
        <v>83</v>
      </c>
      <c r="BK138" s="257">
        <f>ROUND(I138*H138,2)</f>
        <v>0</v>
      </c>
      <c r="BL138" s="17" t="s">
        <v>249</v>
      </c>
      <c r="BM138" s="256" t="s">
        <v>282</v>
      </c>
    </row>
    <row r="139" s="2" customFormat="1" ht="16.5" customHeight="1">
      <c r="A139" s="38"/>
      <c r="B139" s="39"/>
      <c r="C139" s="244" t="s">
        <v>221</v>
      </c>
      <c r="D139" s="244" t="s">
        <v>155</v>
      </c>
      <c r="E139" s="245" t="s">
        <v>996</v>
      </c>
      <c r="F139" s="246" t="s">
        <v>997</v>
      </c>
      <c r="G139" s="247" t="s">
        <v>989</v>
      </c>
      <c r="H139" s="248">
        <v>1</v>
      </c>
      <c r="I139" s="249"/>
      <c r="J139" s="250">
        <f>ROUND(I139*H139,2)</f>
        <v>0</v>
      </c>
      <c r="K139" s="251"/>
      <c r="L139" s="44"/>
      <c r="M139" s="252" t="s">
        <v>1</v>
      </c>
      <c r="N139" s="253" t="s">
        <v>41</v>
      </c>
      <c r="O139" s="91"/>
      <c r="P139" s="254">
        <f>O139*H139</f>
        <v>0</v>
      </c>
      <c r="Q139" s="254">
        <v>0</v>
      </c>
      <c r="R139" s="254">
        <f>Q139*H139</f>
        <v>0</v>
      </c>
      <c r="S139" s="254">
        <v>0</v>
      </c>
      <c r="T139" s="25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6" t="s">
        <v>249</v>
      </c>
      <c r="AT139" s="256" t="s">
        <v>155</v>
      </c>
      <c r="AU139" s="256" t="s">
        <v>173</v>
      </c>
      <c r="AY139" s="17" t="s">
        <v>152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7" t="s">
        <v>83</v>
      </c>
      <c r="BK139" s="257">
        <f>ROUND(I139*H139,2)</f>
        <v>0</v>
      </c>
      <c r="BL139" s="17" t="s">
        <v>249</v>
      </c>
      <c r="BM139" s="256" t="s">
        <v>290</v>
      </c>
    </row>
    <row r="140" s="2" customFormat="1" ht="16.5" customHeight="1">
      <c r="A140" s="38"/>
      <c r="B140" s="39"/>
      <c r="C140" s="244" t="s">
        <v>226</v>
      </c>
      <c r="D140" s="244" t="s">
        <v>155</v>
      </c>
      <c r="E140" s="245" t="s">
        <v>998</v>
      </c>
      <c r="F140" s="246" t="s">
        <v>999</v>
      </c>
      <c r="G140" s="247" t="s">
        <v>989</v>
      </c>
      <c r="H140" s="248">
        <v>1</v>
      </c>
      <c r="I140" s="249"/>
      <c r="J140" s="250">
        <f>ROUND(I140*H140,2)</f>
        <v>0</v>
      </c>
      <c r="K140" s="251"/>
      <c r="L140" s="44"/>
      <c r="M140" s="252" t="s">
        <v>1</v>
      </c>
      <c r="N140" s="253" t="s">
        <v>41</v>
      </c>
      <c r="O140" s="91"/>
      <c r="P140" s="254">
        <f>O140*H140</f>
        <v>0</v>
      </c>
      <c r="Q140" s="254">
        <v>0</v>
      </c>
      <c r="R140" s="254">
        <f>Q140*H140</f>
        <v>0</v>
      </c>
      <c r="S140" s="254">
        <v>0</v>
      </c>
      <c r="T140" s="25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6" t="s">
        <v>249</v>
      </c>
      <c r="AT140" s="256" t="s">
        <v>155</v>
      </c>
      <c r="AU140" s="256" t="s">
        <v>173</v>
      </c>
      <c r="AY140" s="17" t="s">
        <v>152</v>
      </c>
      <c r="BE140" s="257">
        <f>IF(N140="základní",J140,0)</f>
        <v>0</v>
      </c>
      <c r="BF140" s="257">
        <f>IF(N140="snížená",J140,0)</f>
        <v>0</v>
      </c>
      <c r="BG140" s="257">
        <f>IF(N140="zákl. přenesená",J140,0)</f>
        <v>0</v>
      </c>
      <c r="BH140" s="257">
        <f>IF(N140="sníž. přenesená",J140,0)</f>
        <v>0</v>
      </c>
      <c r="BI140" s="257">
        <f>IF(N140="nulová",J140,0)</f>
        <v>0</v>
      </c>
      <c r="BJ140" s="17" t="s">
        <v>83</v>
      </c>
      <c r="BK140" s="257">
        <f>ROUND(I140*H140,2)</f>
        <v>0</v>
      </c>
      <c r="BL140" s="17" t="s">
        <v>249</v>
      </c>
      <c r="BM140" s="256" t="s">
        <v>299</v>
      </c>
    </row>
    <row r="141" s="2" customFormat="1" ht="16.5" customHeight="1">
      <c r="A141" s="38"/>
      <c r="B141" s="39"/>
      <c r="C141" s="244" t="s">
        <v>231</v>
      </c>
      <c r="D141" s="244" t="s">
        <v>155</v>
      </c>
      <c r="E141" s="245" t="s">
        <v>1000</v>
      </c>
      <c r="F141" s="246" t="s">
        <v>1001</v>
      </c>
      <c r="G141" s="247" t="s">
        <v>989</v>
      </c>
      <c r="H141" s="248">
        <v>1</v>
      </c>
      <c r="I141" s="249"/>
      <c r="J141" s="250">
        <f>ROUND(I141*H141,2)</f>
        <v>0</v>
      </c>
      <c r="K141" s="251"/>
      <c r="L141" s="44"/>
      <c r="M141" s="252" t="s">
        <v>1</v>
      </c>
      <c r="N141" s="253" t="s">
        <v>41</v>
      </c>
      <c r="O141" s="91"/>
      <c r="P141" s="254">
        <f>O141*H141</f>
        <v>0</v>
      </c>
      <c r="Q141" s="254">
        <v>0</v>
      </c>
      <c r="R141" s="254">
        <f>Q141*H141</f>
        <v>0</v>
      </c>
      <c r="S141" s="254">
        <v>0</v>
      </c>
      <c r="T141" s="25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6" t="s">
        <v>249</v>
      </c>
      <c r="AT141" s="256" t="s">
        <v>155</v>
      </c>
      <c r="AU141" s="256" t="s">
        <v>173</v>
      </c>
      <c r="AY141" s="17" t="s">
        <v>152</v>
      </c>
      <c r="BE141" s="257">
        <f>IF(N141="základní",J141,0)</f>
        <v>0</v>
      </c>
      <c r="BF141" s="257">
        <f>IF(N141="snížená",J141,0)</f>
        <v>0</v>
      </c>
      <c r="BG141" s="257">
        <f>IF(N141="zákl. přenesená",J141,0)</f>
        <v>0</v>
      </c>
      <c r="BH141" s="257">
        <f>IF(N141="sníž. přenesená",J141,0)</f>
        <v>0</v>
      </c>
      <c r="BI141" s="257">
        <f>IF(N141="nulová",J141,0)</f>
        <v>0</v>
      </c>
      <c r="BJ141" s="17" t="s">
        <v>83</v>
      </c>
      <c r="BK141" s="257">
        <f>ROUND(I141*H141,2)</f>
        <v>0</v>
      </c>
      <c r="BL141" s="17" t="s">
        <v>249</v>
      </c>
      <c r="BM141" s="256" t="s">
        <v>317</v>
      </c>
    </row>
    <row r="142" s="2" customFormat="1" ht="16.5" customHeight="1">
      <c r="A142" s="38"/>
      <c r="B142" s="39"/>
      <c r="C142" s="244" t="s">
        <v>236</v>
      </c>
      <c r="D142" s="244" t="s">
        <v>155</v>
      </c>
      <c r="E142" s="245" t="s">
        <v>1002</v>
      </c>
      <c r="F142" s="246" t="s">
        <v>1003</v>
      </c>
      <c r="G142" s="247" t="s">
        <v>989</v>
      </c>
      <c r="H142" s="248">
        <v>1</v>
      </c>
      <c r="I142" s="249"/>
      <c r="J142" s="250">
        <f>ROUND(I142*H142,2)</f>
        <v>0</v>
      </c>
      <c r="K142" s="251"/>
      <c r="L142" s="44"/>
      <c r="M142" s="252" t="s">
        <v>1</v>
      </c>
      <c r="N142" s="253" t="s">
        <v>41</v>
      </c>
      <c r="O142" s="91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249</v>
      </c>
      <c r="AT142" s="256" t="s">
        <v>155</v>
      </c>
      <c r="AU142" s="256" t="s">
        <v>173</v>
      </c>
      <c r="AY142" s="17" t="s">
        <v>152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83</v>
      </c>
      <c r="BK142" s="257">
        <f>ROUND(I142*H142,2)</f>
        <v>0</v>
      </c>
      <c r="BL142" s="17" t="s">
        <v>249</v>
      </c>
      <c r="BM142" s="256" t="s">
        <v>331</v>
      </c>
    </row>
    <row r="143" s="2" customFormat="1" ht="16.5" customHeight="1">
      <c r="A143" s="38"/>
      <c r="B143" s="39"/>
      <c r="C143" s="244" t="s">
        <v>8</v>
      </c>
      <c r="D143" s="244" t="s">
        <v>155</v>
      </c>
      <c r="E143" s="245" t="s">
        <v>1004</v>
      </c>
      <c r="F143" s="246" t="s">
        <v>1005</v>
      </c>
      <c r="G143" s="247" t="s">
        <v>989</v>
      </c>
      <c r="H143" s="248">
        <v>1</v>
      </c>
      <c r="I143" s="249"/>
      <c r="J143" s="250">
        <f>ROUND(I143*H143,2)</f>
        <v>0</v>
      </c>
      <c r="K143" s="251"/>
      <c r="L143" s="44"/>
      <c r="M143" s="252" t="s">
        <v>1</v>
      </c>
      <c r="N143" s="253" t="s">
        <v>41</v>
      </c>
      <c r="O143" s="91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249</v>
      </c>
      <c r="AT143" s="256" t="s">
        <v>155</v>
      </c>
      <c r="AU143" s="256" t="s">
        <v>173</v>
      </c>
      <c r="AY143" s="17" t="s">
        <v>152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83</v>
      </c>
      <c r="BK143" s="257">
        <f>ROUND(I143*H143,2)</f>
        <v>0</v>
      </c>
      <c r="BL143" s="17" t="s">
        <v>249</v>
      </c>
      <c r="BM143" s="256" t="s">
        <v>345</v>
      </c>
    </row>
    <row r="144" s="2" customFormat="1" ht="21.75" customHeight="1">
      <c r="A144" s="38"/>
      <c r="B144" s="39"/>
      <c r="C144" s="244" t="s">
        <v>249</v>
      </c>
      <c r="D144" s="244" t="s">
        <v>155</v>
      </c>
      <c r="E144" s="245" t="s">
        <v>1006</v>
      </c>
      <c r="F144" s="246" t="s">
        <v>1007</v>
      </c>
      <c r="G144" s="247" t="s">
        <v>1008</v>
      </c>
      <c r="H144" s="248">
        <v>1</v>
      </c>
      <c r="I144" s="249"/>
      <c r="J144" s="250">
        <f>ROUND(I144*H144,2)</f>
        <v>0</v>
      </c>
      <c r="K144" s="251"/>
      <c r="L144" s="44"/>
      <c r="M144" s="252" t="s">
        <v>1</v>
      </c>
      <c r="N144" s="253" t="s">
        <v>41</v>
      </c>
      <c r="O144" s="91"/>
      <c r="P144" s="254">
        <f>O144*H144</f>
        <v>0</v>
      </c>
      <c r="Q144" s="254">
        <v>0</v>
      </c>
      <c r="R144" s="254">
        <f>Q144*H144</f>
        <v>0</v>
      </c>
      <c r="S144" s="254">
        <v>0</v>
      </c>
      <c r="T144" s="25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6" t="s">
        <v>249</v>
      </c>
      <c r="AT144" s="256" t="s">
        <v>155</v>
      </c>
      <c r="AU144" s="256" t="s">
        <v>173</v>
      </c>
      <c r="AY144" s="17" t="s">
        <v>152</v>
      </c>
      <c r="BE144" s="257">
        <f>IF(N144="základní",J144,0)</f>
        <v>0</v>
      </c>
      <c r="BF144" s="257">
        <f>IF(N144="snížená",J144,0)</f>
        <v>0</v>
      </c>
      <c r="BG144" s="257">
        <f>IF(N144="zákl. přenesená",J144,0)</f>
        <v>0</v>
      </c>
      <c r="BH144" s="257">
        <f>IF(N144="sníž. přenesená",J144,0)</f>
        <v>0</v>
      </c>
      <c r="BI144" s="257">
        <f>IF(N144="nulová",J144,0)</f>
        <v>0</v>
      </c>
      <c r="BJ144" s="17" t="s">
        <v>83</v>
      </c>
      <c r="BK144" s="257">
        <f>ROUND(I144*H144,2)</f>
        <v>0</v>
      </c>
      <c r="BL144" s="17" t="s">
        <v>249</v>
      </c>
      <c r="BM144" s="256" t="s">
        <v>361</v>
      </c>
    </row>
    <row r="145" s="2" customFormat="1" ht="16.5" customHeight="1">
      <c r="A145" s="38"/>
      <c r="B145" s="39"/>
      <c r="C145" s="244" t="s">
        <v>253</v>
      </c>
      <c r="D145" s="244" t="s">
        <v>155</v>
      </c>
      <c r="E145" s="245" t="s">
        <v>1009</v>
      </c>
      <c r="F145" s="246" t="s">
        <v>1010</v>
      </c>
      <c r="G145" s="247" t="s">
        <v>976</v>
      </c>
      <c r="H145" s="248">
        <v>30</v>
      </c>
      <c r="I145" s="249"/>
      <c r="J145" s="250">
        <f>ROUND(I145*H145,2)</f>
        <v>0</v>
      </c>
      <c r="K145" s="251"/>
      <c r="L145" s="44"/>
      <c r="M145" s="252" t="s">
        <v>1</v>
      </c>
      <c r="N145" s="253" t="s">
        <v>41</v>
      </c>
      <c r="O145" s="91"/>
      <c r="P145" s="254">
        <f>O145*H145</f>
        <v>0</v>
      </c>
      <c r="Q145" s="254">
        <v>0</v>
      </c>
      <c r="R145" s="254">
        <f>Q145*H145</f>
        <v>0</v>
      </c>
      <c r="S145" s="254">
        <v>0</v>
      </c>
      <c r="T145" s="25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6" t="s">
        <v>249</v>
      </c>
      <c r="AT145" s="256" t="s">
        <v>155</v>
      </c>
      <c r="AU145" s="256" t="s">
        <v>173</v>
      </c>
      <c r="AY145" s="17" t="s">
        <v>152</v>
      </c>
      <c r="BE145" s="257">
        <f>IF(N145="základní",J145,0)</f>
        <v>0</v>
      </c>
      <c r="BF145" s="257">
        <f>IF(N145="snížená",J145,0)</f>
        <v>0</v>
      </c>
      <c r="BG145" s="257">
        <f>IF(N145="zákl. přenesená",J145,0)</f>
        <v>0</v>
      </c>
      <c r="BH145" s="257">
        <f>IF(N145="sníž. přenesená",J145,0)</f>
        <v>0</v>
      </c>
      <c r="BI145" s="257">
        <f>IF(N145="nulová",J145,0)</f>
        <v>0</v>
      </c>
      <c r="BJ145" s="17" t="s">
        <v>83</v>
      </c>
      <c r="BK145" s="257">
        <f>ROUND(I145*H145,2)</f>
        <v>0</v>
      </c>
      <c r="BL145" s="17" t="s">
        <v>249</v>
      </c>
      <c r="BM145" s="256" t="s">
        <v>387</v>
      </c>
    </row>
    <row r="146" s="2" customFormat="1" ht="16.5" customHeight="1">
      <c r="A146" s="38"/>
      <c r="B146" s="39"/>
      <c r="C146" s="244" t="s">
        <v>260</v>
      </c>
      <c r="D146" s="244" t="s">
        <v>155</v>
      </c>
      <c r="E146" s="245" t="s">
        <v>1011</v>
      </c>
      <c r="F146" s="246" t="s">
        <v>1012</v>
      </c>
      <c r="G146" s="247" t="s">
        <v>976</v>
      </c>
      <c r="H146" s="248">
        <v>30</v>
      </c>
      <c r="I146" s="249"/>
      <c r="J146" s="250">
        <f>ROUND(I146*H146,2)</f>
        <v>0</v>
      </c>
      <c r="K146" s="251"/>
      <c r="L146" s="44"/>
      <c r="M146" s="252" t="s">
        <v>1</v>
      </c>
      <c r="N146" s="253" t="s">
        <v>41</v>
      </c>
      <c r="O146" s="91"/>
      <c r="P146" s="254">
        <f>O146*H146</f>
        <v>0</v>
      </c>
      <c r="Q146" s="254">
        <v>0</v>
      </c>
      <c r="R146" s="254">
        <f>Q146*H146</f>
        <v>0</v>
      </c>
      <c r="S146" s="254">
        <v>0</v>
      </c>
      <c r="T146" s="25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6" t="s">
        <v>249</v>
      </c>
      <c r="AT146" s="256" t="s">
        <v>155</v>
      </c>
      <c r="AU146" s="256" t="s">
        <v>173</v>
      </c>
      <c r="AY146" s="17" t="s">
        <v>152</v>
      </c>
      <c r="BE146" s="257">
        <f>IF(N146="základní",J146,0)</f>
        <v>0</v>
      </c>
      <c r="BF146" s="257">
        <f>IF(N146="snížená",J146,0)</f>
        <v>0</v>
      </c>
      <c r="BG146" s="257">
        <f>IF(N146="zákl. přenesená",J146,0)</f>
        <v>0</v>
      </c>
      <c r="BH146" s="257">
        <f>IF(N146="sníž. přenesená",J146,0)</f>
        <v>0</v>
      </c>
      <c r="BI146" s="257">
        <f>IF(N146="nulová",J146,0)</f>
        <v>0</v>
      </c>
      <c r="BJ146" s="17" t="s">
        <v>83</v>
      </c>
      <c r="BK146" s="257">
        <f>ROUND(I146*H146,2)</f>
        <v>0</v>
      </c>
      <c r="BL146" s="17" t="s">
        <v>249</v>
      </c>
      <c r="BM146" s="256" t="s">
        <v>400</v>
      </c>
    </row>
    <row r="147" s="2" customFormat="1" ht="21.75" customHeight="1">
      <c r="A147" s="38"/>
      <c r="B147" s="39"/>
      <c r="C147" s="244" t="s">
        <v>266</v>
      </c>
      <c r="D147" s="244" t="s">
        <v>155</v>
      </c>
      <c r="E147" s="245" t="s">
        <v>1013</v>
      </c>
      <c r="F147" s="246" t="s">
        <v>1014</v>
      </c>
      <c r="G147" s="247" t="s">
        <v>1008</v>
      </c>
      <c r="H147" s="248">
        <v>1</v>
      </c>
      <c r="I147" s="249"/>
      <c r="J147" s="250">
        <f>ROUND(I147*H147,2)</f>
        <v>0</v>
      </c>
      <c r="K147" s="251"/>
      <c r="L147" s="44"/>
      <c r="M147" s="252" t="s">
        <v>1</v>
      </c>
      <c r="N147" s="253" t="s">
        <v>41</v>
      </c>
      <c r="O147" s="91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249</v>
      </c>
      <c r="AT147" s="256" t="s">
        <v>155</v>
      </c>
      <c r="AU147" s="256" t="s">
        <v>173</v>
      </c>
      <c r="AY147" s="17" t="s">
        <v>152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83</v>
      </c>
      <c r="BK147" s="257">
        <f>ROUND(I147*H147,2)</f>
        <v>0</v>
      </c>
      <c r="BL147" s="17" t="s">
        <v>249</v>
      </c>
      <c r="BM147" s="256" t="s">
        <v>593</v>
      </c>
    </row>
    <row r="148" s="2" customFormat="1" ht="16.5" customHeight="1">
      <c r="A148" s="38"/>
      <c r="B148" s="39"/>
      <c r="C148" s="244" t="s">
        <v>271</v>
      </c>
      <c r="D148" s="244" t="s">
        <v>155</v>
      </c>
      <c r="E148" s="245" t="s">
        <v>1015</v>
      </c>
      <c r="F148" s="246" t="s">
        <v>554</v>
      </c>
      <c r="G148" s="247" t="s">
        <v>570</v>
      </c>
      <c r="H148" s="307"/>
      <c r="I148" s="249"/>
      <c r="J148" s="250">
        <f>ROUND(I148*H148,2)</f>
        <v>0</v>
      </c>
      <c r="K148" s="251"/>
      <c r="L148" s="44"/>
      <c r="M148" s="252" t="s">
        <v>1</v>
      </c>
      <c r="N148" s="253" t="s">
        <v>41</v>
      </c>
      <c r="O148" s="91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6" t="s">
        <v>249</v>
      </c>
      <c r="AT148" s="256" t="s">
        <v>155</v>
      </c>
      <c r="AU148" s="256" t="s">
        <v>173</v>
      </c>
      <c r="AY148" s="17" t="s">
        <v>152</v>
      </c>
      <c r="BE148" s="257">
        <f>IF(N148="základní",J148,0)</f>
        <v>0</v>
      </c>
      <c r="BF148" s="257">
        <f>IF(N148="snížená",J148,0)</f>
        <v>0</v>
      </c>
      <c r="BG148" s="257">
        <f>IF(N148="zákl. přenesená",J148,0)</f>
        <v>0</v>
      </c>
      <c r="BH148" s="257">
        <f>IF(N148="sníž. přenesená",J148,0)</f>
        <v>0</v>
      </c>
      <c r="BI148" s="257">
        <f>IF(N148="nulová",J148,0)</f>
        <v>0</v>
      </c>
      <c r="BJ148" s="17" t="s">
        <v>83</v>
      </c>
      <c r="BK148" s="257">
        <f>ROUND(I148*H148,2)</f>
        <v>0</v>
      </c>
      <c r="BL148" s="17" t="s">
        <v>249</v>
      </c>
      <c r="BM148" s="256" t="s">
        <v>601</v>
      </c>
    </row>
    <row r="149" s="12" customFormat="1" ht="20.88" customHeight="1">
      <c r="A149" s="12"/>
      <c r="B149" s="228"/>
      <c r="C149" s="229"/>
      <c r="D149" s="230" t="s">
        <v>75</v>
      </c>
      <c r="E149" s="242" t="s">
        <v>1016</v>
      </c>
      <c r="F149" s="242" t="s">
        <v>1017</v>
      </c>
      <c r="G149" s="229"/>
      <c r="H149" s="229"/>
      <c r="I149" s="232"/>
      <c r="J149" s="243">
        <f>BK149</f>
        <v>0</v>
      </c>
      <c r="K149" s="229"/>
      <c r="L149" s="234"/>
      <c r="M149" s="235"/>
      <c r="N149" s="236"/>
      <c r="O149" s="236"/>
      <c r="P149" s="237">
        <f>SUM(P150:P160)</f>
        <v>0</v>
      </c>
      <c r="Q149" s="236"/>
      <c r="R149" s="237">
        <f>SUM(R150:R160)</f>
        <v>0</v>
      </c>
      <c r="S149" s="236"/>
      <c r="T149" s="238">
        <f>SUM(T150:T160)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9" t="s">
        <v>85</v>
      </c>
      <c r="AT149" s="240" t="s">
        <v>75</v>
      </c>
      <c r="AU149" s="240" t="s">
        <v>85</v>
      </c>
      <c r="AY149" s="239" t="s">
        <v>152</v>
      </c>
      <c r="BK149" s="241">
        <f>SUM(BK150:BK160)</f>
        <v>0</v>
      </c>
    </row>
    <row r="150" s="2" customFormat="1" ht="21.75" customHeight="1">
      <c r="A150" s="38"/>
      <c r="B150" s="39"/>
      <c r="C150" s="244" t="s">
        <v>7</v>
      </c>
      <c r="D150" s="244" t="s">
        <v>155</v>
      </c>
      <c r="E150" s="245" t="s">
        <v>1018</v>
      </c>
      <c r="F150" s="246" t="s">
        <v>1019</v>
      </c>
      <c r="G150" s="247" t="s">
        <v>976</v>
      </c>
      <c r="H150" s="248">
        <v>1</v>
      </c>
      <c r="I150" s="249"/>
      <c r="J150" s="250">
        <f>ROUND(I150*H150,2)</f>
        <v>0</v>
      </c>
      <c r="K150" s="251"/>
      <c r="L150" s="44"/>
      <c r="M150" s="252" t="s">
        <v>1</v>
      </c>
      <c r="N150" s="253" t="s">
        <v>41</v>
      </c>
      <c r="O150" s="91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6" t="s">
        <v>249</v>
      </c>
      <c r="AT150" s="256" t="s">
        <v>155</v>
      </c>
      <c r="AU150" s="256" t="s">
        <v>173</v>
      </c>
      <c r="AY150" s="17" t="s">
        <v>152</v>
      </c>
      <c r="BE150" s="257">
        <f>IF(N150="základní",J150,0)</f>
        <v>0</v>
      </c>
      <c r="BF150" s="257">
        <f>IF(N150="snížená",J150,0)</f>
        <v>0</v>
      </c>
      <c r="BG150" s="257">
        <f>IF(N150="zákl. přenesená",J150,0)</f>
        <v>0</v>
      </c>
      <c r="BH150" s="257">
        <f>IF(N150="sníž. přenesená",J150,0)</f>
        <v>0</v>
      </c>
      <c r="BI150" s="257">
        <f>IF(N150="nulová",J150,0)</f>
        <v>0</v>
      </c>
      <c r="BJ150" s="17" t="s">
        <v>83</v>
      </c>
      <c r="BK150" s="257">
        <f>ROUND(I150*H150,2)</f>
        <v>0</v>
      </c>
      <c r="BL150" s="17" t="s">
        <v>249</v>
      </c>
      <c r="BM150" s="256" t="s">
        <v>619</v>
      </c>
    </row>
    <row r="151" s="2" customFormat="1" ht="21.75" customHeight="1">
      <c r="A151" s="38"/>
      <c r="B151" s="39"/>
      <c r="C151" s="244" t="s">
        <v>282</v>
      </c>
      <c r="D151" s="244" t="s">
        <v>155</v>
      </c>
      <c r="E151" s="245" t="s">
        <v>1020</v>
      </c>
      <c r="F151" s="246" t="s">
        <v>1021</v>
      </c>
      <c r="G151" s="247" t="s">
        <v>976</v>
      </c>
      <c r="H151" s="248">
        <v>10</v>
      </c>
      <c r="I151" s="249"/>
      <c r="J151" s="250">
        <f>ROUND(I151*H151,2)</f>
        <v>0</v>
      </c>
      <c r="K151" s="251"/>
      <c r="L151" s="44"/>
      <c r="M151" s="252" t="s">
        <v>1</v>
      </c>
      <c r="N151" s="253" t="s">
        <v>41</v>
      </c>
      <c r="O151" s="91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249</v>
      </c>
      <c r="AT151" s="256" t="s">
        <v>155</v>
      </c>
      <c r="AU151" s="256" t="s">
        <v>173</v>
      </c>
      <c r="AY151" s="17" t="s">
        <v>152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83</v>
      </c>
      <c r="BK151" s="257">
        <f>ROUND(I151*H151,2)</f>
        <v>0</v>
      </c>
      <c r="BL151" s="17" t="s">
        <v>249</v>
      </c>
      <c r="BM151" s="256" t="s">
        <v>627</v>
      </c>
    </row>
    <row r="152" s="2" customFormat="1" ht="21.75" customHeight="1">
      <c r="A152" s="38"/>
      <c r="B152" s="39"/>
      <c r="C152" s="244" t="s">
        <v>286</v>
      </c>
      <c r="D152" s="244" t="s">
        <v>155</v>
      </c>
      <c r="E152" s="245" t="s">
        <v>1022</v>
      </c>
      <c r="F152" s="246" t="s">
        <v>1023</v>
      </c>
      <c r="G152" s="247" t="s">
        <v>976</v>
      </c>
      <c r="H152" s="248">
        <v>12</v>
      </c>
      <c r="I152" s="249"/>
      <c r="J152" s="250">
        <f>ROUND(I152*H152,2)</f>
        <v>0</v>
      </c>
      <c r="K152" s="251"/>
      <c r="L152" s="44"/>
      <c r="M152" s="252" t="s">
        <v>1</v>
      </c>
      <c r="N152" s="253" t="s">
        <v>41</v>
      </c>
      <c r="O152" s="91"/>
      <c r="P152" s="254">
        <f>O152*H152</f>
        <v>0</v>
      </c>
      <c r="Q152" s="254">
        <v>0</v>
      </c>
      <c r="R152" s="254">
        <f>Q152*H152</f>
        <v>0</v>
      </c>
      <c r="S152" s="254">
        <v>0</v>
      </c>
      <c r="T152" s="25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6" t="s">
        <v>249</v>
      </c>
      <c r="AT152" s="256" t="s">
        <v>155</v>
      </c>
      <c r="AU152" s="256" t="s">
        <v>173</v>
      </c>
      <c r="AY152" s="17" t="s">
        <v>152</v>
      </c>
      <c r="BE152" s="257">
        <f>IF(N152="základní",J152,0)</f>
        <v>0</v>
      </c>
      <c r="BF152" s="257">
        <f>IF(N152="snížená",J152,0)</f>
        <v>0</v>
      </c>
      <c r="BG152" s="257">
        <f>IF(N152="zákl. přenesená",J152,0)</f>
        <v>0</v>
      </c>
      <c r="BH152" s="257">
        <f>IF(N152="sníž. přenesená",J152,0)</f>
        <v>0</v>
      </c>
      <c r="BI152" s="257">
        <f>IF(N152="nulová",J152,0)</f>
        <v>0</v>
      </c>
      <c r="BJ152" s="17" t="s">
        <v>83</v>
      </c>
      <c r="BK152" s="257">
        <f>ROUND(I152*H152,2)</f>
        <v>0</v>
      </c>
      <c r="BL152" s="17" t="s">
        <v>249</v>
      </c>
      <c r="BM152" s="256" t="s">
        <v>640</v>
      </c>
    </row>
    <row r="153" s="2" customFormat="1" ht="21.75" customHeight="1">
      <c r="A153" s="38"/>
      <c r="B153" s="39"/>
      <c r="C153" s="244" t="s">
        <v>290</v>
      </c>
      <c r="D153" s="244" t="s">
        <v>155</v>
      </c>
      <c r="E153" s="245" t="s">
        <v>1024</v>
      </c>
      <c r="F153" s="246" t="s">
        <v>1025</v>
      </c>
      <c r="G153" s="247" t="s">
        <v>976</v>
      </c>
      <c r="H153" s="248">
        <v>6</v>
      </c>
      <c r="I153" s="249"/>
      <c r="J153" s="250">
        <f>ROUND(I153*H153,2)</f>
        <v>0</v>
      </c>
      <c r="K153" s="251"/>
      <c r="L153" s="44"/>
      <c r="M153" s="252" t="s">
        <v>1</v>
      </c>
      <c r="N153" s="253" t="s">
        <v>41</v>
      </c>
      <c r="O153" s="91"/>
      <c r="P153" s="254">
        <f>O153*H153</f>
        <v>0</v>
      </c>
      <c r="Q153" s="254">
        <v>0</v>
      </c>
      <c r="R153" s="254">
        <f>Q153*H153</f>
        <v>0</v>
      </c>
      <c r="S153" s="254">
        <v>0</v>
      </c>
      <c r="T153" s="25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6" t="s">
        <v>249</v>
      </c>
      <c r="AT153" s="256" t="s">
        <v>155</v>
      </c>
      <c r="AU153" s="256" t="s">
        <v>173</v>
      </c>
      <c r="AY153" s="17" t="s">
        <v>152</v>
      </c>
      <c r="BE153" s="257">
        <f>IF(N153="základní",J153,0)</f>
        <v>0</v>
      </c>
      <c r="BF153" s="257">
        <f>IF(N153="snížená",J153,0)</f>
        <v>0</v>
      </c>
      <c r="BG153" s="257">
        <f>IF(N153="zákl. přenesená",J153,0)</f>
        <v>0</v>
      </c>
      <c r="BH153" s="257">
        <f>IF(N153="sníž. přenesená",J153,0)</f>
        <v>0</v>
      </c>
      <c r="BI153" s="257">
        <f>IF(N153="nulová",J153,0)</f>
        <v>0</v>
      </c>
      <c r="BJ153" s="17" t="s">
        <v>83</v>
      </c>
      <c r="BK153" s="257">
        <f>ROUND(I153*H153,2)</f>
        <v>0</v>
      </c>
      <c r="BL153" s="17" t="s">
        <v>249</v>
      </c>
      <c r="BM153" s="256" t="s">
        <v>649</v>
      </c>
    </row>
    <row r="154" s="2" customFormat="1" ht="21.75" customHeight="1">
      <c r="A154" s="38"/>
      <c r="B154" s="39"/>
      <c r="C154" s="244" t="s">
        <v>295</v>
      </c>
      <c r="D154" s="244" t="s">
        <v>155</v>
      </c>
      <c r="E154" s="245" t="s">
        <v>1026</v>
      </c>
      <c r="F154" s="246" t="s">
        <v>1027</v>
      </c>
      <c r="G154" s="247" t="s">
        <v>989</v>
      </c>
      <c r="H154" s="248">
        <v>3</v>
      </c>
      <c r="I154" s="249"/>
      <c r="J154" s="250">
        <f>ROUND(I154*H154,2)</f>
        <v>0</v>
      </c>
      <c r="K154" s="251"/>
      <c r="L154" s="44"/>
      <c r="M154" s="252" t="s">
        <v>1</v>
      </c>
      <c r="N154" s="253" t="s">
        <v>41</v>
      </c>
      <c r="O154" s="91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6" t="s">
        <v>249</v>
      </c>
      <c r="AT154" s="256" t="s">
        <v>155</v>
      </c>
      <c r="AU154" s="256" t="s">
        <v>173</v>
      </c>
      <c r="AY154" s="17" t="s">
        <v>152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7" t="s">
        <v>83</v>
      </c>
      <c r="BK154" s="257">
        <f>ROUND(I154*H154,2)</f>
        <v>0</v>
      </c>
      <c r="BL154" s="17" t="s">
        <v>249</v>
      </c>
      <c r="BM154" s="256" t="s">
        <v>658</v>
      </c>
    </row>
    <row r="155" s="2" customFormat="1" ht="16.5" customHeight="1">
      <c r="A155" s="38"/>
      <c r="B155" s="39"/>
      <c r="C155" s="244" t="s">
        <v>299</v>
      </c>
      <c r="D155" s="244" t="s">
        <v>155</v>
      </c>
      <c r="E155" s="245" t="s">
        <v>1028</v>
      </c>
      <c r="F155" s="246" t="s">
        <v>1029</v>
      </c>
      <c r="G155" s="247" t="s">
        <v>989</v>
      </c>
      <c r="H155" s="248">
        <v>1</v>
      </c>
      <c r="I155" s="249"/>
      <c r="J155" s="250">
        <f>ROUND(I155*H155,2)</f>
        <v>0</v>
      </c>
      <c r="K155" s="251"/>
      <c r="L155" s="44"/>
      <c r="M155" s="252" t="s">
        <v>1</v>
      </c>
      <c r="N155" s="253" t="s">
        <v>41</v>
      </c>
      <c r="O155" s="91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6" t="s">
        <v>249</v>
      </c>
      <c r="AT155" s="256" t="s">
        <v>155</v>
      </c>
      <c r="AU155" s="256" t="s">
        <v>173</v>
      </c>
      <c r="AY155" s="17" t="s">
        <v>152</v>
      </c>
      <c r="BE155" s="257">
        <f>IF(N155="základní",J155,0)</f>
        <v>0</v>
      </c>
      <c r="BF155" s="257">
        <f>IF(N155="snížená",J155,0)</f>
        <v>0</v>
      </c>
      <c r="BG155" s="257">
        <f>IF(N155="zákl. přenesená",J155,0)</f>
        <v>0</v>
      </c>
      <c r="BH155" s="257">
        <f>IF(N155="sníž. přenesená",J155,0)</f>
        <v>0</v>
      </c>
      <c r="BI155" s="257">
        <f>IF(N155="nulová",J155,0)</f>
        <v>0</v>
      </c>
      <c r="BJ155" s="17" t="s">
        <v>83</v>
      </c>
      <c r="BK155" s="257">
        <f>ROUND(I155*H155,2)</f>
        <v>0</v>
      </c>
      <c r="BL155" s="17" t="s">
        <v>249</v>
      </c>
      <c r="BM155" s="256" t="s">
        <v>669</v>
      </c>
    </row>
    <row r="156" s="2" customFormat="1" ht="16.5" customHeight="1">
      <c r="A156" s="38"/>
      <c r="B156" s="39"/>
      <c r="C156" s="244" t="s">
        <v>307</v>
      </c>
      <c r="D156" s="244" t="s">
        <v>155</v>
      </c>
      <c r="E156" s="245" t="s">
        <v>1030</v>
      </c>
      <c r="F156" s="246" t="s">
        <v>1031</v>
      </c>
      <c r="G156" s="247" t="s">
        <v>989</v>
      </c>
      <c r="H156" s="248">
        <v>1</v>
      </c>
      <c r="I156" s="249"/>
      <c r="J156" s="250">
        <f>ROUND(I156*H156,2)</f>
        <v>0</v>
      </c>
      <c r="K156" s="251"/>
      <c r="L156" s="44"/>
      <c r="M156" s="252" t="s">
        <v>1</v>
      </c>
      <c r="N156" s="253" t="s">
        <v>41</v>
      </c>
      <c r="O156" s="91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6" t="s">
        <v>249</v>
      </c>
      <c r="AT156" s="256" t="s">
        <v>155</v>
      </c>
      <c r="AU156" s="256" t="s">
        <v>173</v>
      </c>
      <c r="AY156" s="17" t="s">
        <v>152</v>
      </c>
      <c r="BE156" s="257">
        <f>IF(N156="základní",J156,0)</f>
        <v>0</v>
      </c>
      <c r="BF156" s="257">
        <f>IF(N156="snížená",J156,0)</f>
        <v>0</v>
      </c>
      <c r="BG156" s="257">
        <f>IF(N156="zákl. přenesená",J156,0)</f>
        <v>0</v>
      </c>
      <c r="BH156" s="257">
        <f>IF(N156="sníž. přenesená",J156,0)</f>
        <v>0</v>
      </c>
      <c r="BI156" s="257">
        <f>IF(N156="nulová",J156,0)</f>
        <v>0</v>
      </c>
      <c r="BJ156" s="17" t="s">
        <v>83</v>
      </c>
      <c r="BK156" s="257">
        <f>ROUND(I156*H156,2)</f>
        <v>0</v>
      </c>
      <c r="BL156" s="17" t="s">
        <v>249</v>
      </c>
      <c r="BM156" s="256" t="s">
        <v>677</v>
      </c>
    </row>
    <row r="157" s="2" customFormat="1" ht="16.5" customHeight="1">
      <c r="A157" s="38"/>
      <c r="B157" s="39"/>
      <c r="C157" s="244" t="s">
        <v>317</v>
      </c>
      <c r="D157" s="244" t="s">
        <v>155</v>
      </c>
      <c r="E157" s="245" t="s">
        <v>1032</v>
      </c>
      <c r="F157" s="246" t="s">
        <v>1033</v>
      </c>
      <c r="G157" s="247" t="s">
        <v>1008</v>
      </c>
      <c r="H157" s="248">
        <v>1</v>
      </c>
      <c r="I157" s="249"/>
      <c r="J157" s="250">
        <f>ROUND(I157*H157,2)</f>
        <v>0</v>
      </c>
      <c r="K157" s="251"/>
      <c r="L157" s="44"/>
      <c r="M157" s="252" t="s">
        <v>1</v>
      </c>
      <c r="N157" s="253" t="s">
        <v>41</v>
      </c>
      <c r="O157" s="91"/>
      <c r="P157" s="254">
        <f>O157*H157</f>
        <v>0</v>
      </c>
      <c r="Q157" s="254">
        <v>0</v>
      </c>
      <c r="R157" s="254">
        <f>Q157*H157</f>
        <v>0</v>
      </c>
      <c r="S157" s="254">
        <v>0</v>
      </c>
      <c r="T157" s="25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6" t="s">
        <v>249</v>
      </c>
      <c r="AT157" s="256" t="s">
        <v>155</v>
      </c>
      <c r="AU157" s="256" t="s">
        <v>173</v>
      </c>
      <c r="AY157" s="17" t="s">
        <v>152</v>
      </c>
      <c r="BE157" s="257">
        <f>IF(N157="základní",J157,0)</f>
        <v>0</v>
      </c>
      <c r="BF157" s="257">
        <f>IF(N157="snížená",J157,0)</f>
        <v>0</v>
      </c>
      <c r="BG157" s="257">
        <f>IF(N157="zákl. přenesená",J157,0)</f>
        <v>0</v>
      </c>
      <c r="BH157" s="257">
        <f>IF(N157="sníž. přenesená",J157,0)</f>
        <v>0</v>
      </c>
      <c r="BI157" s="257">
        <f>IF(N157="nulová",J157,0)</f>
        <v>0</v>
      </c>
      <c r="BJ157" s="17" t="s">
        <v>83</v>
      </c>
      <c r="BK157" s="257">
        <f>ROUND(I157*H157,2)</f>
        <v>0</v>
      </c>
      <c r="BL157" s="17" t="s">
        <v>249</v>
      </c>
      <c r="BM157" s="256" t="s">
        <v>686</v>
      </c>
    </row>
    <row r="158" s="2" customFormat="1" ht="16.5" customHeight="1">
      <c r="A158" s="38"/>
      <c r="B158" s="39"/>
      <c r="C158" s="244" t="s">
        <v>325</v>
      </c>
      <c r="D158" s="244" t="s">
        <v>155</v>
      </c>
      <c r="E158" s="245" t="s">
        <v>1034</v>
      </c>
      <c r="F158" s="246" t="s">
        <v>1035</v>
      </c>
      <c r="G158" s="247" t="s">
        <v>1008</v>
      </c>
      <c r="H158" s="248">
        <v>1</v>
      </c>
      <c r="I158" s="249"/>
      <c r="J158" s="250">
        <f>ROUND(I158*H158,2)</f>
        <v>0</v>
      </c>
      <c r="K158" s="251"/>
      <c r="L158" s="44"/>
      <c r="M158" s="252" t="s">
        <v>1</v>
      </c>
      <c r="N158" s="253" t="s">
        <v>41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249</v>
      </c>
      <c r="AT158" s="256" t="s">
        <v>155</v>
      </c>
      <c r="AU158" s="256" t="s">
        <v>173</v>
      </c>
      <c r="AY158" s="17" t="s">
        <v>152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83</v>
      </c>
      <c r="BK158" s="257">
        <f>ROUND(I158*H158,2)</f>
        <v>0</v>
      </c>
      <c r="BL158" s="17" t="s">
        <v>249</v>
      </c>
      <c r="BM158" s="256" t="s">
        <v>695</v>
      </c>
    </row>
    <row r="159" s="2" customFormat="1" ht="21.75" customHeight="1">
      <c r="A159" s="38"/>
      <c r="B159" s="39"/>
      <c r="C159" s="244" t="s">
        <v>331</v>
      </c>
      <c r="D159" s="244" t="s">
        <v>155</v>
      </c>
      <c r="E159" s="245" t="s">
        <v>1036</v>
      </c>
      <c r="F159" s="246" t="s">
        <v>1037</v>
      </c>
      <c r="G159" s="247" t="s">
        <v>1008</v>
      </c>
      <c r="H159" s="248">
        <v>1</v>
      </c>
      <c r="I159" s="249"/>
      <c r="J159" s="250">
        <f>ROUND(I159*H159,2)</f>
        <v>0</v>
      </c>
      <c r="K159" s="251"/>
      <c r="L159" s="44"/>
      <c r="M159" s="252" t="s">
        <v>1</v>
      </c>
      <c r="N159" s="253" t="s">
        <v>41</v>
      </c>
      <c r="O159" s="91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6" t="s">
        <v>249</v>
      </c>
      <c r="AT159" s="256" t="s">
        <v>155</v>
      </c>
      <c r="AU159" s="256" t="s">
        <v>173</v>
      </c>
      <c r="AY159" s="17" t="s">
        <v>152</v>
      </c>
      <c r="BE159" s="257">
        <f>IF(N159="základní",J159,0)</f>
        <v>0</v>
      </c>
      <c r="BF159" s="257">
        <f>IF(N159="snížená",J159,0)</f>
        <v>0</v>
      </c>
      <c r="BG159" s="257">
        <f>IF(N159="zákl. přenesená",J159,0)</f>
        <v>0</v>
      </c>
      <c r="BH159" s="257">
        <f>IF(N159="sníž. přenesená",J159,0)</f>
        <v>0</v>
      </c>
      <c r="BI159" s="257">
        <f>IF(N159="nulová",J159,0)</f>
        <v>0</v>
      </c>
      <c r="BJ159" s="17" t="s">
        <v>83</v>
      </c>
      <c r="BK159" s="257">
        <f>ROUND(I159*H159,2)</f>
        <v>0</v>
      </c>
      <c r="BL159" s="17" t="s">
        <v>249</v>
      </c>
      <c r="BM159" s="256" t="s">
        <v>705</v>
      </c>
    </row>
    <row r="160" s="2" customFormat="1" ht="16.5" customHeight="1">
      <c r="A160" s="38"/>
      <c r="B160" s="39"/>
      <c r="C160" s="244" t="s">
        <v>340</v>
      </c>
      <c r="D160" s="244" t="s">
        <v>155</v>
      </c>
      <c r="E160" s="245" t="s">
        <v>1038</v>
      </c>
      <c r="F160" s="246" t="s">
        <v>554</v>
      </c>
      <c r="G160" s="247" t="s">
        <v>570</v>
      </c>
      <c r="H160" s="307"/>
      <c r="I160" s="249"/>
      <c r="J160" s="250">
        <f>ROUND(I160*H160,2)</f>
        <v>0</v>
      </c>
      <c r="K160" s="251"/>
      <c r="L160" s="44"/>
      <c r="M160" s="252" t="s">
        <v>1</v>
      </c>
      <c r="N160" s="253" t="s">
        <v>41</v>
      </c>
      <c r="O160" s="91"/>
      <c r="P160" s="254">
        <f>O160*H160</f>
        <v>0</v>
      </c>
      <c r="Q160" s="254">
        <v>0</v>
      </c>
      <c r="R160" s="254">
        <f>Q160*H160</f>
        <v>0</v>
      </c>
      <c r="S160" s="254">
        <v>0</v>
      </c>
      <c r="T160" s="25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6" t="s">
        <v>249</v>
      </c>
      <c r="AT160" s="256" t="s">
        <v>155</v>
      </c>
      <c r="AU160" s="256" t="s">
        <v>173</v>
      </c>
      <c r="AY160" s="17" t="s">
        <v>152</v>
      </c>
      <c r="BE160" s="257">
        <f>IF(N160="základní",J160,0)</f>
        <v>0</v>
      </c>
      <c r="BF160" s="257">
        <f>IF(N160="snížená",J160,0)</f>
        <v>0</v>
      </c>
      <c r="BG160" s="257">
        <f>IF(N160="zákl. přenesená",J160,0)</f>
        <v>0</v>
      </c>
      <c r="BH160" s="257">
        <f>IF(N160="sníž. přenesená",J160,0)</f>
        <v>0</v>
      </c>
      <c r="BI160" s="257">
        <f>IF(N160="nulová",J160,0)</f>
        <v>0</v>
      </c>
      <c r="BJ160" s="17" t="s">
        <v>83</v>
      </c>
      <c r="BK160" s="257">
        <f>ROUND(I160*H160,2)</f>
        <v>0</v>
      </c>
      <c r="BL160" s="17" t="s">
        <v>249</v>
      </c>
      <c r="BM160" s="256" t="s">
        <v>1039</v>
      </c>
    </row>
    <row r="161" s="12" customFormat="1" ht="20.88" customHeight="1">
      <c r="A161" s="12"/>
      <c r="B161" s="228"/>
      <c r="C161" s="229"/>
      <c r="D161" s="230" t="s">
        <v>75</v>
      </c>
      <c r="E161" s="242" t="s">
        <v>1040</v>
      </c>
      <c r="F161" s="242" t="s">
        <v>1041</v>
      </c>
      <c r="G161" s="229"/>
      <c r="H161" s="229"/>
      <c r="I161" s="232"/>
      <c r="J161" s="243">
        <f>BK161</f>
        <v>0</v>
      </c>
      <c r="K161" s="229"/>
      <c r="L161" s="234"/>
      <c r="M161" s="235"/>
      <c r="N161" s="236"/>
      <c r="O161" s="236"/>
      <c r="P161" s="237">
        <f>SUM(P162:P168)</f>
        <v>0</v>
      </c>
      <c r="Q161" s="236"/>
      <c r="R161" s="237">
        <f>SUM(R162:R168)</f>
        <v>0</v>
      </c>
      <c r="S161" s="236"/>
      <c r="T161" s="238">
        <f>SUM(T162:T168)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9" t="s">
        <v>85</v>
      </c>
      <c r="AT161" s="240" t="s">
        <v>75</v>
      </c>
      <c r="AU161" s="240" t="s">
        <v>85</v>
      </c>
      <c r="AY161" s="239" t="s">
        <v>152</v>
      </c>
      <c r="BK161" s="241">
        <f>SUM(BK162:BK168)</f>
        <v>0</v>
      </c>
    </row>
    <row r="162" s="2" customFormat="1" ht="16.5" customHeight="1">
      <c r="A162" s="38"/>
      <c r="B162" s="39"/>
      <c r="C162" s="244" t="s">
        <v>345</v>
      </c>
      <c r="D162" s="244" t="s">
        <v>155</v>
      </c>
      <c r="E162" s="245" t="s">
        <v>1042</v>
      </c>
      <c r="F162" s="246" t="s">
        <v>1043</v>
      </c>
      <c r="G162" s="247" t="s">
        <v>989</v>
      </c>
      <c r="H162" s="248">
        <v>1</v>
      </c>
      <c r="I162" s="249"/>
      <c r="J162" s="250">
        <f>ROUND(I162*H162,2)</f>
        <v>0</v>
      </c>
      <c r="K162" s="251"/>
      <c r="L162" s="44"/>
      <c r="M162" s="252" t="s">
        <v>1</v>
      </c>
      <c r="N162" s="253" t="s">
        <v>41</v>
      </c>
      <c r="O162" s="91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249</v>
      </c>
      <c r="AT162" s="256" t="s">
        <v>155</v>
      </c>
      <c r="AU162" s="256" t="s">
        <v>173</v>
      </c>
      <c r="AY162" s="17" t="s">
        <v>152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83</v>
      </c>
      <c r="BK162" s="257">
        <f>ROUND(I162*H162,2)</f>
        <v>0</v>
      </c>
      <c r="BL162" s="17" t="s">
        <v>249</v>
      </c>
      <c r="BM162" s="256" t="s">
        <v>729</v>
      </c>
    </row>
    <row r="163" s="2" customFormat="1" ht="16.5" customHeight="1">
      <c r="A163" s="38"/>
      <c r="B163" s="39"/>
      <c r="C163" s="244" t="s">
        <v>355</v>
      </c>
      <c r="D163" s="244" t="s">
        <v>155</v>
      </c>
      <c r="E163" s="245" t="s">
        <v>1044</v>
      </c>
      <c r="F163" s="246" t="s">
        <v>1045</v>
      </c>
      <c r="G163" s="247" t="s">
        <v>989</v>
      </c>
      <c r="H163" s="248">
        <v>1</v>
      </c>
      <c r="I163" s="249"/>
      <c r="J163" s="250">
        <f>ROUND(I163*H163,2)</f>
        <v>0</v>
      </c>
      <c r="K163" s="251"/>
      <c r="L163" s="44"/>
      <c r="M163" s="252" t="s">
        <v>1</v>
      </c>
      <c r="N163" s="253" t="s">
        <v>41</v>
      </c>
      <c r="O163" s="91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6" t="s">
        <v>249</v>
      </c>
      <c r="AT163" s="256" t="s">
        <v>155</v>
      </c>
      <c r="AU163" s="256" t="s">
        <v>173</v>
      </c>
      <c r="AY163" s="17" t="s">
        <v>152</v>
      </c>
      <c r="BE163" s="257">
        <f>IF(N163="základní",J163,0)</f>
        <v>0</v>
      </c>
      <c r="BF163" s="257">
        <f>IF(N163="snížená",J163,0)</f>
        <v>0</v>
      </c>
      <c r="BG163" s="257">
        <f>IF(N163="zákl. přenesená",J163,0)</f>
        <v>0</v>
      </c>
      <c r="BH163" s="257">
        <f>IF(N163="sníž. přenesená",J163,0)</f>
        <v>0</v>
      </c>
      <c r="BI163" s="257">
        <f>IF(N163="nulová",J163,0)</f>
        <v>0</v>
      </c>
      <c r="BJ163" s="17" t="s">
        <v>83</v>
      </c>
      <c r="BK163" s="257">
        <f>ROUND(I163*H163,2)</f>
        <v>0</v>
      </c>
      <c r="BL163" s="17" t="s">
        <v>249</v>
      </c>
      <c r="BM163" s="256" t="s">
        <v>746</v>
      </c>
    </row>
    <row r="164" s="2" customFormat="1" ht="21.75" customHeight="1">
      <c r="A164" s="38"/>
      <c r="B164" s="39"/>
      <c r="C164" s="244" t="s">
        <v>361</v>
      </c>
      <c r="D164" s="244" t="s">
        <v>155</v>
      </c>
      <c r="E164" s="245" t="s">
        <v>1046</v>
      </c>
      <c r="F164" s="246" t="s">
        <v>1047</v>
      </c>
      <c r="G164" s="247" t="s">
        <v>989</v>
      </c>
      <c r="H164" s="248">
        <v>1</v>
      </c>
      <c r="I164" s="249"/>
      <c r="J164" s="250">
        <f>ROUND(I164*H164,2)</f>
        <v>0</v>
      </c>
      <c r="K164" s="251"/>
      <c r="L164" s="44"/>
      <c r="M164" s="252" t="s">
        <v>1</v>
      </c>
      <c r="N164" s="253" t="s">
        <v>41</v>
      </c>
      <c r="O164" s="91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6" t="s">
        <v>249</v>
      </c>
      <c r="AT164" s="256" t="s">
        <v>155</v>
      </c>
      <c r="AU164" s="256" t="s">
        <v>173</v>
      </c>
      <c r="AY164" s="17" t="s">
        <v>152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7" t="s">
        <v>83</v>
      </c>
      <c r="BK164" s="257">
        <f>ROUND(I164*H164,2)</f>
        <v>0</v>
      </c>
      <c r="BL164" s="17" t="s">
        <v>249</v>
      </c>
      <c r="BM164" s="256" t="s">
        <v>757</v>
      </c>
    </row>
    <row r="165" s="2" customFormat="1" ht="16.5" customHeight="1">
      <c r="A165" s="38"/>
      <c r="B165" s="39"/>
      <c r="C165" s="244" t="s">
        <v>370</v>
      </c>
      <c r="D165" s="244" t="s">
        <v>155</v>
      </c>
      <c r="E165" s="245" t="s">
        <v>1048</v>
      </c>
      <c r="F165" s="246" t="s">
        <v>1049</v>
      </c>
      <c r="G165" s="247" t="s">
        <v>989</v>
      </c>
      <c r="H165" s="248">
        <v>1</v>
      </c>
      <c r="I165" s="249"/>
      <c r="J165" s="250">
        <f>ROUND(I165*H165,2)</f>
        <v>0</v>
      </c>
      <c r="K165" s="251"/>
      <c r="L165" s="44"/>
      <c r="M165" s="252" t="s">
        <v>1</v>
      </c>
      <c r="N165" s="253" t="s">
        <v>41</v>
      </c>
      <c r="O165" s="91"/>
      <c r="P165" s="254">
        <f>O165*H165</f>
        <v>0</v>
      </c>
      <c r="Q165" s="254">
        <v>0</v>
      </c>
      <c r="R165" s="254">
        <f>Q165*H165</f>
        <v>0</v>
      </c>
      <c r="S165" s="254">
        <v>0</v>
      </c>
      <c r="T165" s="25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6" t="s">
        <v>249</v>
      </c>
      <c r="AT165" s="256" t="s">
        <v>155</v>
      </c>
      <c r="AU165" s="256" t="s">
        <v>173</v>
      </c>
      <c r="AY165" s="17" t="s">
        <v>152</v>
      </c>
      <c r="BE165" s="257">
        <f>IF(N165="základní",J165,0)</f>
        <v>0</v>
      </c>
      <c r="BF165" s="257">
        <f>IF(N165="snížená",J165,0)</f>
        <v>0</v>
      </c>
      <c r="BG165" s="257">
        <f>IF(N165="zákl. přenesená",J165,0)</f>
        <v>0</v>
      </c>
      <c r="BH165" s="257">
        <f>IF(N165="sníž. přenesená",J165,0)</f>
        <v>0</v>
      </c>
      <c r="BI165" s="257">
        <f>IF(N165="nulová",J165,0)</f>
        <v>0</v>
      </c>
      <c r="BJ165" s="17" t="s">
        <v>83</v>
      </c>
      <c r="BK165" s="257">
        <f>ROUND(I165*H165,2)</f>
        <v>0</v>
      </c>
      <c r="BL165" s="17" t="s">
        <v>249</v>
      </c>
      <c r="BM165" s="256" t="s">
        <v>765</v>
      </c>
    </row>
    <row r="166" s="2" customFormat="1" ht="16.5" customHeight="1">
      <c r="A166" s="38"/>
      <c r="B166" s="39"/>
      <c r="C166" s="244" t="s">
        <v>387</v>
      </c>
      <c r="D166" s="244" t="s">
        <v>155</v>
      </c>
      <c r="E166" s="245" t="s">
        <v>1050</v>
      </c>
      <c r="F166" s="246" t="s">
        <v>1051</v>
      </c>
      <c r="G166" s="247" t="s">
        <v>989</v>
      </c>
      <c r="H166" s="248">
        <v>2</v>
      </c>
      <c r="I166" s="249"/>
      <c r="J166" s="250">
        <f>ROUND(I166*H166,2)</f>
        <v>0</v>
      </c>
      <c r="K166" s="251"/>
      <c r="L166" s="44"/>
      <c r="M166" s="252" t="s">
        <v>1</v>
      </c>
      <c r="N166" s="253" t="s">
        <v>41</v>
      </c>
      <c r="O166" s="91"/>
      <c r="P166" s="254">
        <f>O166*H166</f>
        <v>0</v>
      </c>
      <c r="Q166" s="254">
        <v>0</v>
      </c>
      <c r="R166" s="254">
        <f>Q166*H166</f>
        <v>0</v>
      </c>
      <c r="S166" s="254">
        <v>0</v>
      </c>
      <c r="T166" s="25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6" t="s">
        <v>249</v>
      </c>
      <c r="AT166" s="256" t="s">
        <v>155</v>
      </c>
      <c r="AU166" s="256" t="s">
        <v>173</v>
      </c>
      <c r="AY166" s="17" t="s">
        <v>152</v>
      </c>
      <c r="BE166" s="257">
        <f>IF(N166="základní",J166,0)</f>
        <v>0</v>
      </c>
      <c r="BF166" s="257">
        <f>IF(N166="snížená",J166,0)</f>
        <v>0</v>
      </c>
      <c r="BG166" s="257">
        <f>IF(N166="zákl. přenesená",J166,0)</f>
        <v>0</v>
      </c>
      <c r="BH166" s="257">
        <f>IF(N166="sníž. přenesená",J166,0)</f>
        <v>0</v>
      </c>
      <c r="BI166" s="257">
        <f>IF(N166="nulová",J166,0)</f>
        <v>0</v>
      </c>
      <c r="BJ166" s="17" t="s">
        <v>83</v>
      </c>
      <c r="BK166" s="257">
        <f>ROUND(I166*H166,2)</f>
        <v>0</v>
      </c>
      <c r="BL166" s="17" t="s">
        <v>249</v>
      </c>
      <c r="BM166" s="256" t="s">
        <v>778</v>
      </c>
    </row>
    <row r="167" s="2" customFormat="1" ht="16.5" customHeight="1">
      <c r="A167" s="38"/>
      <c r="B167" s="39"/>
      <c r="C167" s="244" t="s">
        <v>396</v>
      </c>
      <c r="D167" s="244" t="s">
        <v>155</v>
      </c>
      <c r="E167" s="245" t="s">
        <v>1052</v>
      </c>
      <c r="F167" s="246" t="s">
        <v>1053</v>
      </c>
      <c r="G167" s="247" t="s">
        <v>989</v>
      </c>
      <c r="H167" s="248">
        <v>1</v>
      </c>
      <c r="I167" s="249"/>
      <c r="J167" s="250">
        <f>ROUND(I167*H167,2)</f>
        <v>0</v>
      </c>
      <c r="K167" s="251"/>
      <c r="L167" s="44"/>
      <c r="M167" s="252" t="s">
        <v>1</v>
      </c>
      <c r="N167" s="253" t="s">
        <v>41</v>
      </c>
      <c r="O167" s="91"/>
      <c r="P167" s="254">
        <f>O167*H167</f>
        <v>0</v>
      </c>
      <c r="Q167" s="254">
        <v>0</v>
      </c>
      <c r="R167" s="254">
        <f>Q167*H167</f>
        <v>0</v>
      </c>
      <c r="S167" s="254">
        <v>0</v>
      </c>
      <c r="T167" s="25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6" t="s">
        <v>249</v>
      </c>
      <c r="AT167" s="256" t="s">
        <v>155</v>
      </c>
      <c r="AU167" s="256" t="s">
        <v>173</v>
      </c>
      <c r="AY167" s="17" t="s">
        <v>152</v>
      </c>
      <c r="BE167" s="257">
        <f>IF(N167="základní",J167,0)</f>
        <v>0</v>
      </c>
      <c r="BF167" s="257">
        <f>IF(N167="snížená",J167,0)</f>
        <v>0</v>
      </c>
      <c r="BG167" s="257">
        <f>IF(N167="zákl. přenesená",J167,0)</f>
        <v>0</v>
      </c>
      <c r="BH167" s="257">
        <f>IF(N167="sníž. přenesená",J167,0)</f>
        <v>0</v>
      </c>
      <c r="BI167" s="257">
        <f>IF(N167="nulová",J167,0)</f>
        <v>0</v>
      </c>
      <c r="BJ167" s="17" t="s">
        <v>83</v>
      </c>
      <c r="BK167" s="257">
        <f>ROUND(I167*H167,2)</f>
        <v>0</v>
      </c>
      <c r="BL167" s="17" t="s">
        <v>249</v>
      </c>
      <c r="BM167" s="256" t="s">
        <v>789</v>
      </c>
    </row>
    <row r="168" s="2" customFormat="1" ht="16.5" customHeight="1">
      <c r="A168" s="38"/>
      <c r="B168" s="39"/>
      <c r="C168" s="244" t="s">
        <v>400</v>
      </c>
      <c r="D168" s="244" t="s">
        <v>155</v>
      </c>
      <c r="E168" s="245" t="s">
        <v>1054</v>
      </c>
      <c r="F168" s="246" t="s">
        <v>554</v>
      </c>
      <c r="G168" s="247" t="s">
        <v>570</v>
      </c>
      <c r="H168" s="307"/>
      <c r="I168" s="249"/>
      <c r="J168" s="250">
        <f>ROUND(I168*H168,2)</f>
        <v>0</v>
      </c>
      <c r="K168" s="251"/>
      <c r="L168" s="44"/>
      <c r="M168" s="291" t="s">
        <v>1</v>
      </c>
      <c r="N168" s="292" t="s">
        <v>41</v>
      </c>
      <c r="O168" s="293"/>
      <c r="P168" s="294">
        <f>O168*H168</f>
        <v>0</v>
      </c>
      <c r="Q168" s="294">
        <v>0</v>
      </c>
      <c r="R168" s="294">
        <f>Q168*H168</f>
        <v>0</v>
      </c>
      <c r="S168" s="294">
        <v>0</v>
      </c>
      <c r="T168" s="29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6" t="s">
        <v>249</v>
      </c>
      <c r="AT168" s="256" t="s">
        <v>155</v>
      </c>
      <c r="AU168" s="256" t="s">
        <v>173</v>
      </c>
      <c r="AY168" s="17" t="s">
        <v>152</v>
      </c>
      <c r="BE168" s="257">
        <f>IF(N168="základní",J168,0)</f>
        <v>0</v>
      </c>
      <c r="BF168" s="257">
        <f>IF(N168="snížená",J168,0)</f>
        <v>0</v>
      </c>
      <c r="BG168" s="257">
        <f>IF(N168="zákl. přenesená",J168,0)</f>
        <v>0</v>
      </c>
      <c r="BH168" s="257">
        <f>IF(N168="sníž. přenesená",J168,0)</f>
        <v>0</v>
      </c>
      <c r="BI168" s="257">
        <f>IF(N168="nulová",J168,0)</f>
        <v>0</v>
      </c>
      <c r="BJ168" s="17" t="s">
        <v>83</v>
      </c>
      <c r="BK168" s="257">
        <f>ROUND(I168*H168,2)</f>
        <v>0</v>
      </c>
      <c r="BL168" s="17" t="s">
        <v>249</v>
      </c>
      <c r="BM168" s="256" t="s">
        <v>1055</v>
      </c>
    </row>
    <row r="169" s="2" customFormat="1" ht="6.96" customHeight="1">
      <c r="A169" s="38"/>
      <c r="B169" s="66"/>
      <c r="C169" s="67"/>
      <c r="D169" s="67"/>
      <c r="E169" s="67"/>
      <c r="F169" s="67"/>
      <c r="G169" s="67"/>
      <c r="H169" s="67"/>
      <c r="I169" s="192"/>
      <c r="J169" s="67"/>
      <c r="K169" s="67"/>
      <c r="L169" s="44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sheetProtection sheet="1" autoFilter="0" formatColumns="0" formatRows="0" objects="1" scenarios="1" spinCount="100000" saltValue="RnZmh4yFZ1i/TPjAKAdUfF+85T9IUx6IGXczKXc1aK6dUQQfhYCSvSq73X/0lGdvmPTeWRgPQNMiHbVQ24gs7w==" hashValue="H2L1ra+vq47hyCGJ4Y8rZ0rrduyUmc9khtQ3XesopDvRbjFEMauLfeb3AZEyIu8nyiBDZa19pLq6sTmKhCOMIA==" algorithmName="SHA-512" password="CC35"/>
  <autoFilter ref="C124:K1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Přestavba školnického bytu na ředitelnu a zázemí ZUŠ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114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116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1056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24. 2. 2020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ROUND((SUM(BE121:BE137)),  2)</f>
        <v>0</v>
      </c>
      <c r="G35" s="38"/>
      <c r="H35" s="38"/>
      <c r="I35" s="171">
        <v>0.20999999999999999</v>
      </c>
      <c r="J35" s="170">
        <f>ROUND(((SUM(BE121:BE137))*I35),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ROUND((SUM(BF121:BF137)),  2)</f>
        <v>0</v>
      </c>
      <c r="G36" s="38"/>
      <c r="H36" s="38"/>
      <c r="I36" s="171">
        <v>0.14999999999999999</v>
      </c>
      <c r="J36" s="170">
        <f>ROUND(((SUM(BF121:BF137))*I36),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ROUND((SUM(BG121:BG137)),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ROUND((SUM(BH121:BH137)),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ROUND((SUM(BI121:BI137)),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Přestavba školnického bytu na ředitelnu a zázemí ZUŠ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115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01.4 - ÚT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U Dělnického cvičiště 1100/1, Praha 6</v>
      </c>
      <c r="G91" s="40"/>
      <c r="H91" s="40"/>
      <c r="I91" s="156" t="s">
        <v>22</v>
      </c>
      <c r="J91" s="79" t="str">
        <f>IF(J14="","",J14)</f>
        <v>24. 2. 2020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MČ Praha 6, Odbor školství, Čs. armády 601/23, P6</v>
      </c>
      <c r="G93" s="40"/>
      <c r="H93" s="40"/>
      <c r="I93" s="156" t="s">
        <v>30</v>
      </c>
      <c r="J93" s="36" t="str">
        <f>E23</f>
        <v>D PLUS PROJEKTOVÁ A INŽENÝRSKÁ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119</v>
      </c>
      <c r="D96" s="198"/>
      <c r="E96" s="198"/>
      <c r="F96" s="198"/>
      <c r="G96" s="198"/>
      <c r="H96" s="198"/>
      <c r="I96" s="199"/>
      <c r="J96" s="200" t="s">
        <v>120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121</v>
      </c>
      <c r="D98" s="40"/>
      <c r="E98" s="40"/>
      <c r="F98" s="40"/>
      <c r="G98" s="40"/>
      <c r="H98" s="40"/>
      <c r="I98" s="154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202"/>
      <c r="C99" s="203"/>
      <c r="D99" s="204" t="s">
        <v>1057</v>
      </c>
      <c r="E99" s="205"/>
      <c r="F99" s="205"/>
      <c r="G99" s="205"/>
      <c r="H99" s="205"/>
      <c r="I99" s="206"/>
      <c r="J99" s="207">
        <f>J122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2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5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137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96" t="str">
        <f>E7</f>
        <v>Přestavba školnického bytu na ředitelnu a zázemí ZUŠ</v>
      </c>
      <c r="F109" s="32"/>
      <c r="G109" s="32"/>
      <c r="H109" s="32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114</v>
      </c>
      <c r="D110" s="22"/>
      <c r="E110" s="22"/>
      <c r="F110" s="22"/>
      <c r="G110" s="22"/>
      <c r="H110" s="22"/>
      <c r="I110" s="146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96" t="s">
        <v>115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01.4 - ÚT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U Dělnického cvičiště 1100/1, Praha 6</v>
      </c>
      <c r="G115" s="40"/>
      <c r="H115" s="40"/>
      <c r="I115" s="156" t="s">
        <v>22</v>
      </c>
      <c r="J115" s="79" t="str">
        <f>IF(J14="","",J14)</f>
        <v>24. 2. 2020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E17</f>
        <v>MČ Praha 6, Odbor školství, Čs. armády 601/23, P6</v>
      </c>
      <c r="G117" s="40"/>
      <c r="H117" s="40"/>
      <c r="I117" s="156" t="s">
        <v>30</v>
      </c>
      <c r="J117" s="36" t="str">
        <f>E23</f>
        <v>D PLUS PROJEKTOVÁ A INŽENÝRSKÁ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156" t="s">
        <v>33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5"/>
      <c r="B120" s="216"/>
      <c r="C120" s="217" t="s">
        <v>138</v>
      </c>
      <c r="D120" s="218" t="s">
        <v>61</v>
      </c>
      <c r="E120" s="218" t="s">
        <v>57</v>
      </c>
      <c r="F120" s="218" t="s">
        <v>58</v>
      </c>
      <c r="G120" s="218" t="s">
        <v>139</v>
      </c>
      <c r="H120" s="218" t="s">
        <v>140</v>
      </c>
      <c r="I120" s="219" t="s">
        <v>141</v>
      </c>
      <c r="J120" s="220" t="s">
        <v>120</v>
      </c>
      <c r="K120" s="221" t="s">
        <v>142</v>
      </c>
      <c r="L120" s="222"/>
      <c r="M120" s="100" t="s">
        <v>1</v>
      </c>
      <c r="N120" s="101" t="s">
        <v>40</v>
      </c>
      <c r="O120" s="101" t="s">
        <v>143</v>
      </c>
      <c r="P120" s="101" t="s">
        <v>144</v>
      </c>
      <c r="Q120" s="101" t="s">
        <v>145</v>
      </c>
      <c r="R120" s="101" t="s">
        <v>146</v>
      </c>
      <c r="S120" s="101" t="s">
        <v>147</v>
      </c>
      <c r="T120" s="102" t="s">
        <v>148</v>
      </c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/>
    </row>
    <row r="121" s="2" customFormat="1" ht="22.8" customHeight="1">
      <c r="A121" s="38"/>
      <c r="B121" s="39"/>
      <c r="C121" s="107" t="s">
        <v>149</v>
      </c>
      <c r="D121" s="40"/>
      <c r="E121" s="40"/>
      <c r="F121" s="40"/>
      <c r="G121" s="40"/>
      <c r="H121" s="40"/>
      <c r="I121" s="154"/>
      <c r="J121" s="223">
        <f>BK121</f>
        <v>0</v>
      </c>
      <c r="K121" s="40"/>
      <c r="L121" s="44"/>
      <c r="M121" s="103"/>
      <c r="N121" s="224"/>
      <c r="O121" s="104"/>
      <c r="P121" s="225">
        <f>P122</f>
        <v>0</v>
      </c>
      <c r="Q121" s="104"/>
      <c r="R121" s="225">
        <f>R122</f>
        <v>0</v>
      </c>
      <c r="S121" s="104"/>
      <c r="T121" s="226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122</v>
      </c>
      <c r="BK121" s="227">
        <f>BK122</f>
        <v>0</v>
      </c>
    </row>
    <row r="122" s="12" customFormat="1" ht="25.92" customHeight="1">
      <c r="A122" s="12"/>
      <c r="B122" s="228"/>
      <c r="C122" s="229"/>
      <c r="D122" s="230" t="s">
        <v>75</v>
      </c>
      <c r="E122" s="231" t="s">
        <v>972</v>
      </c>
      <c r="F122" s="231" t="s">
        <v>1058</v>
      </c>
      <c r="G122" s="229"/>
      <c r="H122" s="229"/>
      <c r="I122" s="232"/>
      <c r="J122" s="233">
        <f>BK122</f>
        <v>0</v>
      </c>
      <c r="K122" s="229"/>
      <c r="L122" s="234"/>
      <c r="M122" s="235"/>
      <c r="N122" s="236"/>
      <c r="O122" s="236"/>
      <c r="P122" s="237">
        <f>SUM(P123:P137)</f>
        <v>0</v>
      </c>
      <c r="Q122" s="236"/>
      <c r="R122" s="237">
        <f>SUM(R123:R137)</f>
        <v>0</v>
      </c>
      <c r="S122" s="236"/>
      <c r="T122" s="238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9" t="s">
        <v>85</v>
      </c>
      <c r="AT122" s="240" t="s">
        <v>75</v>
      </c>
      <c r="AU122" s="240" t="s">
        <v>76</v>
      </c>
      <c r="AY122" s="239" t="s">
        <v>152</v>
      </c>
      <c r="BK122" s="241">
        <f>SUM(BK123:BK137)</f>
        <v>0</v>
      </c>
    </row>
    <row r="123" s="2" customFormat="1" ht="21.75" customHeight="1">
      <c r="A123" s="38"/>
      <c r="B123" s="39"/>
      <c r="C123" s="244" t="s">
        <v>83</v>
      </c>
      <c r="D123" s="244" t="s">
        <v>155</v>
      </c>
      <c r="E123" s="245" t="s">
        <v>1059</v>
      </c>
      <c r="F123" s="246" t="s">
        <v>1060</v>
      </c>
      <c r="G123" s="247" t="s">
        <v>192</v>
      </c>
      <c r="H123" s="248">
        <v>18</v>
      </c>
      <c r="I123" s="249"/>
      <c r="J123" s="250">
        <f>ROUND(I123*H123,2)</f>
        <v>0</v>
      </c>
      <c r="K123" s="251"/>
      <c r="L123" s="44"/>
      <c r="M123" s="252" t="s">
        <v>1</v>
      </c>
      <c r="N123" s="253" t="s">
        <v>41</v>
      </c>
      <c r="O123" s="91"/>
      <c r="P123" s="254">
        <f>O123*H123</f>
        <v>0</v>
      </c>
      <c r="Q123" s="254">
        <v>0</v>
      </c>
      <c r="R123" s="254">
        <f>Q123*H123</f>
        <v>0</v>
      </c>
      <c r="S123" s="254">
        <v>0</v>
      </c>
      <c r="T123" s="25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56" t="s">
        <v>249</v>
      </c>
      <c r="AT123" s="256" t="s">
        <v>155</v>
      </c>
      <c r="AU123" s="256" t="s">
        <v>83</v>
      </c>
      <c r="AY123" s="17" t="s">
        <v>152</v>
      </c>
      <c r="BE123" s="257">
        <f>IF(N123="základní",J123,0)</f>
        <v>0</v>
      </c>
      <c r="BF123" s="257">
        <f>IF(N123="snížená",J123,0)</f>
        <v>0</v>
      </c>
      <c r="BG123" s="257">
        <f>IF(N123="zákl. přenesená",J123,0)</f>
        <v>0</v>
      </c>
      <c r="BH123" s="257">
        <f>IF(N123="sníž. přenesená",J123,0)</f>
        <v>0</v>
      </c>
      <c r="BI123" s="257">
        <f>IF(N123="nulová",J123,0)</f>
        <v>0</v>
      </c>
      <c r="BJ123" s="17" t="s">
        <v>83</v>
      </c>
      <c r="BK123" s="257">
        <f>ROUND(I123*H123,2)</f>
        <v>0</v>
      </c>
      <c r="BL123" s="17" t="s">
        <v>249</v>
      </c>
      <c r="BM123" s="256" t="s">
        <v>159</v>
      </c>
    </row>
    <row r="124" s="2" customFormat="1" ht="21.75" customHeight="1">
      <c r="A124" s="38"/>
      <c r="B124" s="39"/>
      <c r="C124" s="244" t="s">
        <v>85</v>
      </c>
      <c r="D124" s="244" t="s">
        <v>155</v>
      </c>
      <c r="E124" s="245" t="s">
        <v>1061</v>
      </c>
      <c r="F124" s="246" t="s">
        <v>1062</v>
      </c>
      <c r="G124" s="247" t="s">
        <v>192</v>
      </c>
      <c r="H124" s="248">
        <v>18</v>
      </c>
      <c r="I124" s="249"/>
      <c r="J124" s="250">
        <f>ROUND(I124*H124,2)</f>
        <v>0</v>
      </c>
      <c r="K124" s="251"/>
      <c r="L124" s="44"/>
      <c r="M124" s="252" t="s">
        <v>1</v>
      </c>
      <c r="N124" s="253" t="s">
        <v>41</v>
      </c>
      <c r="O124" s="91"/>
      <c r="P124" s="254">
        <f>O124*H124</f>
        <v>0</v>
      </c>
      <c r="Q124" s="254">
        <v>0</v>
      </c>
      <c r="R124" s="254">
        <f>Q124*H124</f>
        <v>0</v>
      </c>
      <c r="S124" s="254">
        <v>0</v>
      </c>
      <c r="T124" s="25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6" t="s">
        <v>249</v>
      </c>
      <c r="AT124" s="256" t="s">
        <v>155</v>
      </c>
      <c r="AU124" s="256" t="s">
        <v>83</v>
      </c>
      <c r="AY124" s="17" t="s">
        <v>152</v>
      </c>
      <c r="BE124" s="257">
        <f>IF(N124="základní",J124,0)</f>
        <v>0</v>
      </c>
      <c r="BF124" s="257">
        <f>IF(N124="snížená",J124,0)</f>
        <v>0</v>
      </c>
      <c r="BG124" s="257">
        <f>IF(N124="zákl. přenesená",J124,0)</f>
        <v>0</v>
      </c>
      <c r="BH124" s="257">
        <f>IF(N124="sníž. přenesená",J124,0)</f>
        <v>0</v>
      </c>
      <c r="BI124" s="257">
        <f>IF(N124="nulová",J124,0)</f>
        <v>0</v>
      </c>
      <c r="BJ124" s="17" t="s">
        <v>83</v>
      </c>
      <c r="BK124" s="257">
        <f>ROUND(I124*H124,2)</f>
        <v>0</v>
      </c>
      <c r="BL124" s="17" t="s">
        <v>249</v>
      </c>
      <c r="BM124" s="256" t="s">
        <v>189</v>
      </c>
    </row>
    <row r="125" s="2" customFormat="1" ht="16.5" customHeight="1">
      <c r="A125" s="38"/>
      <c r="B125" s="39"/>
      <c r="C125" s="244" t="s">
        <v>173</v>
      </c>
      <c r="D125" s="244" t="s">
        <v>155</v>
      </c>
      <c r="E125" s="245" t="s">
        <v>1063</v>
      </c>
      <c r="F125" s="246" t="s">
        <v>1064</v>
      </c>
      <c r="G125" s="247" t="s">
        <v>989</v>
      </c>
      <c r="H125" s="248">
        <v>3</v>
      </c>
      <c r="I125" s="249"/>
      <c r="J125" s="250">
        <f>ROUND(I125*H125,2)</f>
        <v>0</v>
      </c>
      <c r="K125" s="251"/>
      <c r="L125" s="44"/>
      <c r="M125" s="252" t="s">
        <v>1</v>
      </c>
      <c r="N125" s="253" t="s">
        <v>41</v>
      </c>
      <c r="O125" s="91"/>
      <c r="P125" s="254">
        <f>O125*H125</f>
        <v>0</v>
      </c>
      <c r="Q125" s="254">
        <v>0</v>
      </c>
      <c r="R125" s="254">
        <f>Q125*H125</f>
        <v>0</v>
      </c>
      <c r="S125" s="254">
        <v>0</v>
      </c>
      <c r="T125" s="25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6" t="s">
        <v>249</v>
      </c>
      <c r="AT125" s="256" t="s">
        <v>155</v>
      </c>
      <c r="AU125" s="256" t="s">
        <v>83</v>
      </c>
      <c r="AY125" s="17" t="s">
        <v>152</v>
      </c>
      <c r="BE125" s="257">
        <f>IF(N125="základní",J125,0)</f>
        <v>0</v>
      </c>
      <c r="BF125" s="257">
        <f>IF(N125="snížená",J125,0)</f>
        <v>0</v>
      </c>
      <c r="BG125" s="257">
        <f>IF(N125="zákl. přenesená",J125,0)</f>
        <v>0</v>
      </c>
      <c r="BH125" s="257">
        <f>IF(N125="sníž. přenesená",J125,0)</f>
        <v>0</v>
      </c>
      <c r="BI125" s="257">
        <f>IF(N125="nulová",J125,0)</f>
        <v>0</v>
      </c>
      <c r="BJ125" s="17" t="s">
        <v>83</v>
      </c>
      <c r="BK125" s="257">
        <f>ROUND(I125*H125,2)</f>
        <v>0</v>
      </c>
      <c r="BL125" s="17" t="s">
        <v>249</v>
      </c>
      <c r="BM125" s="256" t="s">
        <v>208</v>
      </c>
    </row>
    <row r="126" s="2" customFormat="1" ht="16.5" customHeight="1">
      <c r="A126" s="38"/>
      <c r="B126" s="39"/>
      <c r="C126" s="244" t="s">
        <v>159</v>
      </c>
      <c r="D126" s="244" t="s">
        <v>155</v>
      </c>
      <c r="E126" s="245" t="s">
        <v>1065</v>
      </c>
      <c r="F126" s="246" t="s">
        <v>1066</v>
      </c>
      <c r="G126" s="247" t="s">
        <v>989</v>
      </c>
      <c r="H126" s="248">
        <v>3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41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249</v>
      </c>
      <c r="AT126" s="256" t="s">
        <v>155</v>
      </c>
      <c r="AU126" s="256" t="s">
        <v>83</v>
      </c>
      <c r="AY126" s="17" t="s">
        <v>152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83</v>
      </c>
      <c r="BK126" s="257">
        <f>ROUND(I126*H126,2)</f>
        <v>0</v>
      </c>
      <c r="BL126" s="17" t="s">
        <v>249</v>
      </c>
      <c r="BM126" s="256" t="s">
        <v>1067</v>
      </c>
    </row>
    <row r="127" s="2" customFormat="1" ht="16.5" customHeight="1">
      <c r="A127" s="38"/>
      <c r="B127" s="39"/>
      <c r="C127" s="244" t="s">
        <v>184</v>
      </c>
      <c r="D127" s="244" t="s">
        <v>155</v>
      </c>
      <c r="E127" s="245" t="s">
        <v>1068</v>
      </c>
      <c r="F127" s="246" t="s">
        <v>1069</v>
      </c>
      <c r="G127" s="247" t="s">
        <v>989</v>
      </c>
      <c r="H127" s="248">
        <v>3</v>
      </c>
      <c r="I127" s="249"/>
      <c r="J127" s="250">
        <f>ROUND(I127*H127,2)</f>
        <v>0</v>
      </c>
      <c r="K127" s="251"/>
      <c r="L127" s="44"/>
      <c r="M127" s="252" t="s">
        <v>1</v>
      </c>
      <c r="N127" s="253" t="s">
        <v>41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249</v>
      </c>
      <c r="AT127" s="256" t="s">
        <v>155</v>
      </c>
      <c r="AU127" s="256" t="s">
        <v>83</v>
      </c>
      <c r="AY127" s="17" t="s">
        <v>152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83</v>
      </c>
      <c r="BK127" s="257">
        <f>ROUND(I127*H127,2)</f>
        <v>0</v>
      </c>
      <c r="BL127" s="17" t="s">
        <v>249</v>
      </c>
      <c r="BM127" s="256" t="s">
        <v>216</v>
      </c>
    </row>
    <row r="128" s="2" customFormat="1" ht="16.5" customHeight="1">
      <c r="A128" s="38"/>
      <c r="B128" s="39"/>
      <c r="C128" s="244" t="s">
        <v>189</v>
      </c>
      <c r="D128" s="244" t="s">
        <v>155</v>
      </c>
      <c r="E128" s="245" t="s">
        <v>1070</v>
      </c>
      <c r="F128" s="246" t="s">
        <v>1071</v>
      </c>
      <c r="G128" s="247" t="s">
        <v>989</v>
      </c>
      <c r="H128" s="248">
        <v>3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41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249</v>
      </c>
      <c r="AT128" s="256" t="s">
        <v>155</v>
      </c>
      <c r="AU128" s="256" t="s">
        <v>83</v>
      </c>
      <c r="AY128" s="17" t="s">
        <v>152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83</v>
      </c>
      <c r="BK128" s="257">
        <f>ROUND(I128*H128,2)</f>
        <v>0</v>
      </c>
      <c r="BL128" s="17" t="s">
        <v>249</v>
      </c>
      <c r="BM128" s="256" t="s">
        <v>1072</v>
      </c>
    </row>
    <row r="129" s="2" customFormat="1" ht="16.5" customHeight="1">
      <c r="A129" s="38"/>
      <c r="B129" s="39"/>
      <c r="C129" s="244" t="s">
        <v>198</v>
      </c>
      <c r="D129" s="244" t="s">
        <v>155</v>
      </c>
      <c r="E129" s="245" t="s">
        <v>1073</v>
      </c>
      <c r="F129" s="246" t="s">
        <v>1074</v>
      </c>
      <c r="G129" s="247" t="s">
        <v>989</v>
      </c>
      <c r="H129" s="248">
        <v>5</v>
      </c>
      <c r="I129" s="249"/>
      <c r="J129" s="250">
        <f>ROUND(I129*H129,2)</f>
        <v>0</v>
      </c>
      <c r="K129" s="251"/>
      <c r="L129" s="44"/>
      <c r="M129" s="252" t="s">
        <v>1</v>
      </c>
      <c r="N129" s="253" t="s">
        <v>41</v>
      </c>
      <c r="O129" s="91"/>
      <c r="P129" s="254">
        <f>O129*H129</f>
        <v>0</v>
      </c>
      <c r="Q129" s="254">
        <v>0</v>
      </c>
      <c r="R129" s="254">
        <f>Q129*H129</f>
        <v>0</v>
      </c>
      <c r="S129" s="254">
        <v>0</v>
      </c>
      <c r="T129" s="25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6" t="s">
        <v>249</v>
      </c>
      <c r="AT129" s="256" t="s">
        <v>155</v>
      </c>
      <c r="AU129" s="256" t="s">
        <v>83</v>
      </c>
      <c r="AY129" s="17" t="s">
        <v>152</v>
      </c>
      <c r="BE129" s="257">
        <f>IF(N129="základní",J129,0)</f>
        <v>0</v>
      </c>
      <c r="BF129" s="257">
        <f>IF(N129="snížená",J129,0)</f>
        <v>0</v>
      </c>
      <c r="BG129" s="257">
        <f>IF(N129="zákl. přenesená",J129,0)</f>
        <v>0</v>
      </c>
      <c r="BH129" s="257">
        <f>IF(N129="sníž. přenesená",J129,0)</f>
        <v>0</v>
      </c>
      <c r="BI129" s="257">
        <f>IF(N129="nulová",J129,0)</f>
        <v>0</v>
      </c>
      <c r="BJ129" s="17" t="s">
        <v>83</v>
      </c>
      <c r="BK129" s="257">
        <f>ROUND(I129*H129,2)</f>
        <v>0</v>
      </c>
      <c r="BL129" s="17" t="s">
        <v>249</v>
      </c>
      <c r="BM129" s="256" t="s">
        <v>226</v>
      </c>
    </row>
    <row r="130" s="2" customFormat="1" ht="16.5" customHeight="1">
      <c r="A130" s="38"/>
      <c r="B130" s="39"/>
      <c r="C130" s="244" t="s">
        <v>208</v>
      </c>
      <c r="D130" s="244" t="s">
        <v>155</v>
      </c>
      <c r="E130" s="245" t="s">
        <v>1075</v>
      </c>
      <c r="F130" s="246" t="s">
        <v>1076</v>
      </c>
      <c r="G130" s="247" t="s">
        <v>989</v>
      </c>
      <c r="H130" s="248">
        <v>1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41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249</v>
      </c>
      <c r="AT130" s="256" t="s">
        <v>155</v>
      </c>
      <c r="AU130" s="256" t="s">
        <v>83</v>
      </c>
      <c r="AY130" s="17" t="s">
        <v>152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83</v>
      </c>
      <c r="BK130" s="257">
        <f>ROUND(I130*H130,2)</f>
        <v>0</v>
      </c>
      <c r="BL130" s="17" t="s">
        <v>249</v>
      </c>
      <c r="BM130" s="256" t="s">
        <v>236</v>
      </c>
    </row>
    <row r="131" s="2" customFormat="1" ht="16.5" customHeight="1">
      <c r="A131" s="38"/>
      <c r="B131" s="39"/>
      <c r="C131" s="244" t="s">
        <v>153</v>
      </c>
      <c r="D131" s="244" t="s">
        <v>155</v>
      </c>
      <c r="E131" s="245" t="s">
        <v>1077</v>
      </c>
      <c r="F131" s="246" t="s">
        <v>1078</v>
      </c>
      <c r="G131" s="247" t="s">
        <v>1079</v>
      </c>
      <c r="H131" s="248">
        <v>30</v>
      </c>
      <c r="I131" s="249"/>
      <c r="J131" s="250">
        <f>ROUND(I131*H131,2)</f>
        <v>0</v>
      </c>
      <c r="K131" s="251"/>
      <c r="L131" s="44"/>
      <c r="M131" s="252" t="s">
        <v>1</v>
      </c>
      <c r="N131" s="253" t="s">
        <v>41</v>
      </c>
      <c r="O131" s="91"/>
      <c r="P131" s="254">
        <f>O131*H131</f>
        <v>0</v>
      </c>
      <c r="Q131" s="254">
        <v>0</v>
      </c>
      <c r="R131" s="254">
        <f>Q131*H131</f>
        <v>0</v>
      </c>
      <c r="S131" s="254">
        <v>0</v>
      </c>
      <c r="T131" s="25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6" t="s">
        <v>249</v>
      </c>
      <c r="AT131" s="256" t="s">
        <v>155</v>
      </c>
      <c r="AU131" s="256" t="s">
        <v>83</v>
      </c>
      <c r="AY131" s="17" t="s">
        <v>152</v>
      </c>
      <c r="BE131" s="257">
        <f>IF(N131="základní",J131,0)</f>
        <v>0</v>
      </c>
      <c r="BF131" s="257">
        <f>IF(N131="snížená",J131,0)</f>
        <v>0</v>
      </c>
      <c r="BG131" s="257">
        <f>IF(N131="zákl. přenesená",J131,0)</f>
        <v>0</v>
      </c>
      <c r="BH131" s="257">
        <f>IF(N131="sníž. přenesená",J131,0)</f>
        <v>0</v>
      </c>
      <c r="BI131" s="257">
        <f>IF(N131="nulová",J131,0)</f>
        <v>0</v>
      </c>
      <c r="BJ131" s="17" t="s">
        <v>83</v>
      </c>
      <c r="BK131" s="257">
        <f>ROUND(I131*H131,2)</f>
        <v>0</v>
      </c>
      <c r="BL131" s="17" t="s">
        <v>249</v>
      </c>
      <c r="BM131" s="256" t="s">
        <v>249</v>
      </c>
    </row>
    <row r="132" s="2" customFormat="1" ht="21.75" customHeight="1">
      <c r="A132" s="38"/>
      <c r="B132" s="39"/>
      <c r="C132" s="244" t="s">
        <v>216</v>
      </c>
      <c r="D132" s="244" t="s">
        <v>155</v>
      </c>
      <c r="E132" s="245" t="s">
        <v>1080</v>
      </c>
      <c r="F132" s="246" t="s">
        <v>1081</v>
      </c>
      <c r="G132" s="247" t="s">
        <v>989</v>
      </c>
      <c r="H132" s="248">
        <v>2</v>
      </c>
      <c r="I132" s="249"/>
      <c r="J132" s="250">
        <f>ROUND(I132*H132,2)</f>
        <v>0</v>
      </c>
      <c r="K132" s="251"/>
      <c r="L132" s="44"/>
      <c r="M132" s="252" t="s">
        <v>1</v>
      </c>
      <c r="N132" s="253" t="s">
        <v>41</v>
      </c>
      <c r="O132" s="91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6" t="s">
        <v>249</v>
      </c>
      <c r="AT132" s="256" t="s">
        <v>155</v>
      </c>
      <c r="AU132" s="256" t="s">
        <v>83</v>
      </c>
      <c r="AY132" s="17" t="s">
        <v>152</v>
      </c>
      <c r="BE132" s="257">
        <f>IF(N132="základní",J132,0)</f>
        <v>0</v>
      </c>
      <c r="BF132" s="257">
        <f>IF(N132="snížená",J132,0)</f>
        <v>0</v>
      </c>
      <c r="BG132" s="257">
        <f>IF(N132="zákl. přenesená",J132,0)</f>
        <v>0</v>
      </c>
      <c r="BH132" s="257">
        <f>IF(N132="sníž. přenesená",J132,0)</f>
        <v>0</v>
      </c>
      <c r="BI132" s="257">
        <f>IF(N132="nulová",J132,0)</f>
        <v>0</v>
      </c>
      <c r="BJ132" s="17" t="s">
        <v>83</v>
      </c>
      <c r="BK132" s="257">
        <f>ROUND(I132*H132,2)</f>
        <v>0</v>
      </c>
      <c r="BL132" s="17" t="s">
        <v>249</v>
      </c>
      <c r="BM132" s="256" t="s">
        <v>1082</v>
      </c>
    </row>
    <row r="133" s="2" customFormat="1" ht="21.75" customHeight="1">
      <c r="A133" s="38"/>
      <c r="B133" s="39"/>
      <c r="C133" s="244" t="s">
        <v>221</v>
      </c>
      <c r="D133" s="244" t="s">
        <v>155</v>
      </c>
      <c r="E133" s="245" t="s">
        <v>1083</v>
      </c>
      <c r="F133" s="246" t="s">
        <v>1084</v>
      </c>
      <c r="G133" s="247" t="s">
        <v>989</v>
      </c>
      <c r="H133" s="248">
        <v>1</v>
      </c>
      <c r="I133" s="249"/>
      <c r="J133" s="250">
        <f>ROUND(I133*H133,2)</f>
        <v>0</v>
      </c>
      <c r="K133" s="251"/>
      <c r="L133" s="44"/>
      <c r="M133" s="252" t="s">
        <v>1</v>
      </c>
      <c r="N133" s="253" t="s">
        <v>41</v>
      </c>
      <c r="O133" s="91"/>
      <c r="P133" s="254">
        <f>O133*H133</f>
        <v>0</v>
      </c>
      <c r="Q133" s="254">
        <v>0</v>
      </c>
      <c r="R133" s="254">
        <f>Q133*H133</f>
        <v>0</v>
      </c>
      <c r="S133" s="254">
        <v>0</v>
      </c>
      <c r="T133" s="25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6" t="s">
        <v>249</v>
      </c>
      <c r="AT133" s="256" t="s">
        <v>155</v>
      </c>
      <c r="AU133" s="256" t="s">
        <v>83</v>
      </c>
      <c r="AY133" s="17" t="s">
        <v>152</v>
      </c>
      <c r="BE133" s="257">
        <f>IF(N133="základní",J133,0)</f>
        <v>0</v>
      </c>
      <c r="BF133" s="257">
        <f>IF(N133="snížená",J133,0)</f>
        <v>0</v>
      </c>
      <c r="BG133" s="257">
        <f>IF(N133="zákl. přenesená",J133,0)</f>
        <v>0</v>
      </c>
      <c r="BH133" s="257">
        <f>IF(N133="sníž. přenesená",J133,0)</f>
        <v>0</v>
      </c>
      <c r="BI133" s="257">
        <f>IF(N133="nulová",J133,0)</f>
        <v>0</v>
      </c>
      <c r="BJ133" s="17" t="s">
        <v>83</v>
      </c>
      <c r="BK133" s="257">
        <f>ROUND(I133*H133,2)</f>
        <v>0</v>
      </c>
      <c r="BL133" s="17" t="s">
        <v>249</v>
      </c>
      <c r="BM133" s="256" t="s">
        <v>1085</v>
      </c>
    </row>
    <row r="134" s="2" customFormat="1" ht="33" customHeight="1">
      <c r="A134" s="38"/>
      <c r="B134" s="39"/>
      <c r="C134" s="244" t="s">
        <v>226</v>
      </c>
      <c r="D134" s="244" t="s">
        <v>155</v>
      </c>
      <c r="E134" s="245" t="s">
        <v>1086</v>
      </c>
      <c r="F134" s="246" t="s">
        <v>1087</v>
      </c>
      <c r="G134" s="247" t="s">
        <v>989</v>
      </c>
      <c r="H134" s="248">
        <v>3</v>
      </c>
      <c r="I134" s="249"/>
      <c r="J134" s="250">
        <f>ROUND(I134*H134,2)</f>
        <v>0</v>
      </c>
      <c r="K134" s="251"/>
      <c r="L134" s="44"/>
      <c r="M134" s="252" t="s">
        <v>1</v>
      </c>
      <c r="N134" s="253" t="s">
        <v>41</v>
      </c>
      <c r="O134" s="91"/>
      <c r="P134" s="254">
        <f>O134*H134</f>
        <v>0</v>
      </c>
      <c r="Q134" s="254">
        <v>0</v>
      </c>
      <c r="R134" s="254">
        <f>Q134*H134</f>
        <v>0</v>
      </c>
      <c r="S134" s="254">
        <v>0</v>
      </c>
      <c r="T134" s="25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6" t="s">
        <v>249</v>
      </c>
      <c r="AT134" s="256" t="s">
        <v>155</v>
      </c>
      <c r="AU134" s="256" t="s">
        <v>83</v>
      </c>
      <c r="AY134" s="17" t="s">
        <v>152</v>
      </c>
      <c r="BE134" s="257">
        <f>IF(N134="základní",J134,0)</f>
        <v>0</v>
      </c>
      <c r="BF134" s="257">
        <f>IF(N134="snížená",J134,0)</f>
        <v>0</v>
      </c>
      <c r="BG134" s="257">
        <f>IF(N134="zákl. přenesená",J134,0)</f>
        <v>0</v>
      </c>
      <c r="BH134" s="257">
        <f>IF(N134="sníž. přenesená",J134,0)</f>
        <v>0</v>
      </c>
      <c r="BI134" s="257">
        <f>IF(N134="nulová",J134,0)</f>
        <v>0</v>
      </c>
      <c r="BJ134" s="17" t="s">
        <v>83</v>
      </c>
      <c r="BK134" s="257">
        <f>ROUND(I134*H134,2)</f>
        <v>0</v>
      </c>
      <c r="BL134" s="17" t="s">
        <v>249</v>
      </c>
      <c r="BM134" s="256" t="s">
        <v>260</v>
      </c>
    </row>
    <row r="135" s="2" customFormat="1" ht="33" customHeight="1">
      <c r="A135" s="38"/>
      <c r="B135" s="39"/>
      <c r="C135" s="244" t="s">
        <v>231</v>
      </c>
      <c r="D135" s="244" t="s">
        <v>155</v>
      </c>
      <c r="E135" s="245" t="s">
        <v>1088</v>
      </c>
      <c r="F135" s="246" t="s">
        <v>1089</v>
      </c>
      <c r="G135" s="247" t="s">
        <v>989</v>
      </c>
      <c r="H135" s="248">
        <v>1</v>
      </c>
      <c r="I135" s="249"/>
      <c r="J135" s="250">
        <f>ROUND(I135*H135,2)</f>
        <v>0</v>
      </c>
      <c r="K135" s="251"/>
      <c r="L135" s="44"/>
      <c r="M135" s="252" t="s">
        <v>1</v>
      </c>
      <c r="N135" s="253" t="s">
        <v>41</v>
      </c>
      <c r="O135" s="91"/>
      <c r="P135" s="254">
        <f>O135*H135</f>
        <v>0</v>
      </c>
      <c r="Q135" s="254">
        <v>0</v>
      </c>
      <c r="R135" s="254">
        <f>Q135*H135</f>
        <v>0</v>
      </c>
      <c r="S135" s="254">
        <v>0</v>
      </c>
      <c r="T135" s="25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6" t="s">
        <v>249</v>
      </c>
      <c r="AT135" s="256" t="s">
        <v>155</v>
      </c>
      <c r="AU135" s="256" t="s">
        <v>83</v>
      </c>
      <c r="AY135" s="17" t="s">
        <v>152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7" t="s">
        <v>83</v>
      </c>
      <c r="BK135" s="257">
        <f>ROUND(I135*H135,2)</f>
        <v>0</v>
      </c>
      <c r="BL135" s="17" t="s">
        <v>249</v>
      </c>
      <c r="BM135" s="256" t="s">
        <v>271</v>
      </c>
    </row>
    <row r="136" s="2" customFormat="1" ht="16.5" customHeight="1">
      <c r="A136" s="38"/>
      <c r="B136" s="39"/>
      <c r="C136" s="244" t="s">
        <v>236</v>
      </c>
      <c r="D136" s="244" t="s">
        <v>155</v>
      </c>
      <c r="E136" s="245" t="s">
        <v>1090</v>
      </c>
      <c r="F136" s="246" t="s">
        <v>1091</v>
      </c>
      <c r="G136" s="247" t="s">
        <v>1008</v>
      </c>
      <c r="H136" s="248">
        <v>1</v>
      </c>
      <c r="I136" s="249"/>
      <c r="J136" s="250">
        <f>ROUND(I136*H136,2)</f>
        <v>0</v>
      </c>
      <c r="K136" s="251"/>
      <c r="L136" s="44"/>
      <c r="M136" s="252" t="s">
        <v>1</v>
      </c>
      <c r="N136" s="253" t="s">
        <v>41</v>
      </c>
      <c r="O136" s="91"/>
      <c r="P136" s="254">
        <f>O136*H136</f>
        <v>0</v>
      </c>
      <c r="Q136" s="254">
        <v>0</v>
      </c>
      <c r="R136" s="254">
        <f>Q136*H136</f>
        <v>0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249</v>
      </c>
      <c r="AT136" s="256" t="s">
        <v>155</v>
      </c>
      <c r="AU136" s="256" t="s">
        <v>83</v>
      </c>
      <c r="AY136" s="17" t="s">
        <v>152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83</v>
      </c>
      <c r="BK136" s="257">
        <f>ROUND(I136*H136,2)</f>
        <v>0</v>
      </c>
      <c r="BL136" s="17" t="s">
        <v>249</v>
      </c>
      <c r="BM136" s="256" t="s">
        <v>290</v>
      </c>
    </row>
    <row r="137" s="2" customFormat="1" ht="16.5" customHeight="1">
      <c r="A137" s="38"/>
      <c r="B137" s="39"/>
      <c r="C137" s="244" t="s">
        <v>8</v>
      </c>
      <c r="D137" s="244" t="s">
        <v>155</v>
      </c>
      <c r="E137" s="245" t="s">
        <v>1092</v>
      </c>
      <c r="F137" s="246" t="s">
        <v>1093</v>
      </c>
      <c r="G137" s="247" t="s">
        <v>1008</v>
      </c>
      <c r="H137" s="248">
        <v>1</v>
      </c>
      <c r="I137" s="249"/>
      <c r="J137" s="250">
        <f>ROUND(I137*H137,2)</f>
        <v>0</v>
      </c>
      <c r="K137" s="251"/>
      <c r="L137" s="44"/>
      <c r="M137" s="291" t="s">
        <v>1</v>
      </c>
      <c r="N137" s="292" t="s">
        <v>41</v>
      </c>
      <c r="O137" s="293"/>
      <c r="P137" s="294">
        <f>O137*H137</f>
        <v>0</v>
      </c>
      <c r="Q137" s="294">
        <v>0</v>
      </c>
      <c r="R137" s="294">
        <f>Q137*H137</f>
        <v>0</v>
      </c>
      <c r="S137" s="294">
        <v>0</v>
      </c>
      <c r="T137" s="29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6" t="s">
        <v>249</v>
      </c>
      <c r="AT137" s="256" t="s">
        <v>155</v>
      </c>
      <c r="AU137" s="256" t="s">
        <v>83</v>
      </c>
      <c r="AY137" s="17" t="s">
        <v>152</v>
      </c>
      <c r="BE137" s="257">
        <f>IF(N137="základní",J137,0)</f>
        <v>0</v>
      </c>
      <c r="BF137" s="257">
        <f>IF(N137="snížená",J137,0)</f>
        <v>0</v>
      </c>
      <c r="BG137" s="257">
        <f>IF(N137="zákl. přenesená",J137,0)</f>
        <v>0</v>
      </c>
      <c r="BH137" s="257">
        <f>IF(N137="sníž. přenesená",J137,0)</f>
        <v>0</v>
      </c>
      <c r="BI137" s="257">
        <f>IF(N137="nulová",J137,0)</f>
        <v>0</v>
      </c>
      <c r="BJ137" s="17" t="s">
        <v>83</v>
      </c>
      <c r="BK137" s="257">
        <f>ROUND(I137*H137,2)</f>
        <v>0</v>
      </c>
      <c r="BL137" s="17" t="s">
        <v>249</v>
      </c>
      <c r="BM137" s="256" t="s">
        <v>299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192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jAOEZ6c63QhoUAmQYve5YcY1LqQ62qAh8s/nP2eBMeiz2Ey8mvDF3gPvO4T/IG/skDBzBsCGrGYLbdOF0hsrgg==" hashValue="UjRaRuRwAQd6lL8ECKFUpgDO6HDkky/b6bcd16p44I/o7qx2QiKHn1Ch8/UPWqgJD5+kA6VrSQhKMx8tQGvcFQ==" algorithmName="SHA-512" password="CC35"/>
  <autoFilter ref="C120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Přestavba školnického bytu na ředitelnu a zázemí ZUŠ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114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1094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6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33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27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35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36</v>
      </c>
      <c r="E30" s="38"/>
      <c r="F30" s="38"/>
      <c r="G30" s="38"/>
      <c r="H30" s="38"/>
      <c r="I30" s="154"/>
      <c r="J30" s="166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38</v>
      </c>
      <c r="G32" s="38"/>
      <c r="H32" s="38"/>
      <c r="I32" s="168" t="s">
        <v>37</v>
      </c>
      <c r="J32" s="167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40</v>
      </c>
      <c r="E33" s="152" t="s">
        <v>41</v>
      </c>
      <c r="F33" s="170">
        <f>ROUND((SUM(BE126:BE172)),  2)</f>
        <v>0</v>
      </c>
      <c r="G33" s="38"/>
      <c r="H33" s="38"/>
      <c r="I33" s="171">
        <v>0.20999999999999999</v>
      </c>
      <c r="J33" s="170">
        <f>ROUND(((SUM(BE126:BE172))*I33),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42</v>
      </c>
      <c r="F34" s="170">
        <f>ROUND((SUM(BF126:BF172)),  2)</f>
        <v>0</v>
      </c>
      <c r="G34" s="38"/>
      <c r="H34" s="38"/>
      <c r="I34" s="171">
        <v>0.14999999999999999</v>
      </c>
      <c r="J34" s="170">
        <f>ROUND(((SUM(BF126:BF172))*I34),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43</v>
      </c>
      <c r="F35" s="170">
        <f>ROUND((SUM(BG126:BG172)),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44</v>
      </c>
      <c r="F36" s="170">
        <f>ROUND((SUM(BH126:BH172)),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ROUND((SUM(BI126:BI172)),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46</v>
      </c>
      <c r="E39" s="174"/>
      <c r="F39" s="174"/>
      <c r="G39" s="175" t="s">
        <v>47</v>
      </c>
      <c r="H39" s="176" t="s">
        <v>48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Přestavba školnického bytu na ředitelnu a zázemí ZUŠ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PS 01 - EI - silnoproud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 Dělnického cvičiště 1100/1, Praha 6</v>
      </c>
      <c r="G89" s="40"/>
      <c r="H89" s="40"/>
      <c r="I89" s="156" t="s">
        <v>22</v>
      </c>
      <c r="J89" s="79" t="str">
        <f>IF(J12="","",J12)</f>
        <v>24. 2. 2020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MČ Praha 6, Odbor školství, Čs. armády 601/23, P6</v>
      </c>
      <c r="G91" s="40"/>
      <c r="H91" s="40"/>
      <c r="I91" s="156" t="s">
        <v>30</v>
      </c>
      <c r="J91" s="36" t="str">
        <f>E21</f>
        <v>D PLUS PROJEKTOVÁ A INŽENÝRSKÁ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119</v>
      </c>
      <c r="D94" s="198"/>
      <c r="E94" s="198"/>
      <c r="F94" s="198"/>
      <c r="G94" s="198"/>
      <c r="H94" s="198"/>
      <c r="I94" s="199"/>
      <c r="J94" s="200" t="s">
        <v>120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121</v>
      </c>
      <c r="D96" s="40"/>
      <c r="E96" s="40"/>
      <c r="F96" s="40"/>
      <c r="G96" s="40"/>
      <c r="H96" s="40"/>
      <c r="I96" s="154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s="9" customFormat="1" ht="24.96" customHeight="1">
      <c r="A97" s="9"/>
      <c r="B97" s="202"/>
      <c r="C97" s="203"/>
      <c r="D97" s="204" t="s">
        <v>1095</v>
      </c>
      <c r="E97" s="205"/>
      <c r="F97" s="205"/>
      <c r="G97" s="205"/>
      <c r="H97" s="205"/>
      <c r="I97" s="206"/>
      <c r="J97" s="207">
        <f>J127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133"/>
      <c r="D98" s="210" t="s">
        <v>1096</v>
      </c>
      <c r="E98" s="211"/>
      <c r="F98" s="211"/>
      <c r="G98" s="211"/>
      <c r="H98" s="211"/>
      <c r="I98" s="212"/>
      <c r="J98" s="213">
        <f>J128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9"/>
      <c r="C99" s="133"/>
      <c r="D99" s="210" t="s">
        <v>1097</v>
      </c>
      <c r="E99" s="211"/>
      <c r="F99" s="211"/>
      <c r="G99" s="211"/>
      <c r="H99" s="211"/>
      <c r="I99" s="212"/>
      <c r="J99" s="213">
        <f>J134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9"/>
      <c r="C100" s="133"/>
      <c r="D100" s="210" t="s">
        <v>1098</v>
      </c>
      <c r="E100" s="211"/>
      <c r="F100" s="211"/>
      <c r="G100" s="211"/>
      <c r="H100" s="211"/>
      <c r="I100" s="212"/>
      <c r="J100" s="213">
        <f>J139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1099</v>
      </c>
      <c r="E101" s="211"/>
      <c r="F101" s="211"/>
      <c r="G101" s="211"/>
      <c r="H101" s="211"/>
      <c r="I101" s="212"/>
      <c r="J101" s="213">
        <f>J141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1100</v>
      </c>
      <c r="E102" s="211"/>
      <c r="F102" s="211"/>
      <c r="G102" s="211"/>
      <c r="H102" s="211"/>
      <c r="I102" s="212"/>
      <c r="J102" s="213">
        <f>J145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9"/>
      <c r="C103" s="133"/>
      <c r="D103" s="210" t="s">
        <v>1101</v>
      </c>
      <c r="E103" s="211"/>
      <c r="F103" s="211"/>
      <c r="G103" s="211"/>
      <c r="H103" s="211"/>
      <c r="I103" s="212"/>
      <c r="J103" s="213">
        <f>J151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9"/>
      <c r="C104" s="133"/>
      <c r="D104" s="210" t="s">
        <v>1102</v>
      </c>
      <c r="E104" s="211"/>
      <c r="F104" s="211"/>
      <c r="G104" s="211"/>
      <c r="H104" s="211"/>
      <c r="I104" s="212"/>
      <c r="J104" s="213">
        <f>J160</f>
        <v>0</v>
      </c>
      <c r="K104" s="133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9"/>
      <c r="C105" s="133"/>
      <c r="D105" s="210" t="s">
        <v>1103</v>
      </c>
      <c r="E105" s="211"/>
      <c r="F105" s="211"/>
      <c r="G105" s="211"/>
      <c r="H105" s="211"/>
      <c r="I105" s="212"/>
      <c r="J105" s="213">
        <f>J165</f>
        <v>0</v>
      </c>
      <c r="K105" s="133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9"/>
      <c r="C106" s="133"/>
      <c r="D106" s="210" t="s">
        <v>1104</v>
      </c>
      <c r="E106" s="211"/>
      <c r="F106" s="211"/>
      <c r="G106" s="211"/>
      <c r="H106" s="211"/>
      <c r="I106" s="212"/>
      <c r="J106" s="213">
        <f>J168</f>
        <v>0</v>
      </c>
      <c r="K106" s="133"/>
      <c r="L106" s="21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92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95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137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96" t="str">
        <f>E7</f>
        <v>Přestavba školnického bytu na ředitelnu a zázemí ZUŠ</v>
      </c>
      <c r="F116" s="32"/>
      <c r="G116" s="32"/>
      <c r="H116" s="32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114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PS 01 - EI - silnoproud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U Dělnického cvičiště 1100/1, Praha 6</v>
      </c>
      <c r="G120" s="40"/>
      <c r="H120" s="40"/>
      <c r="I120" s="156" t="s">
        <v>22</v>
      </c>
      <c r="J120" s="79" t="str">
        <f>IF(J12="","",J12)</f>
        <v>24. 2. 2020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2" t="s">
        <v>24</v>
      </c>
      <c r="D122" s="40"/>
      <c r="E122" s="40"/>
      <c r="F122" s="27" t="str">
        <f>E15</f>
        <v>MČ Praha 6, Odbor školství, Čs. armády 601/23, P6</v>
      </c>
      <c r="G122" s="40"/>
      <c r="H122" s="40"/>
      <c r="I122" s="156" t="s">
        <v>30</v>
      </c>
      <c r="J122" s="36" t="str">
        <f>E21</f>
        <v>D PLUS PROJEKTOVÁ A INŽENÝRSKÁ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156" t="s">
        <v>33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5"/>
      <c r="B125" s="216"/>
      <c r="C125" s="217" t="s">
        <v>138</v>
      </c>
      <c r="D125" s="218" t="s">
        <v>61</v>
      </c>
      <c r="E125" s="218" t="s">
        <v>57</v>
      </c>
      <c r="F125" s="218" t="s">
        <v>58</v>
      </c>
      <c r="G125" s="218" t="s">
        <v>139</v>
      </c>
      <c r="H125" s="218" t="s">
        <v>140</v>
      </c>
      <c r="I125" s="219" t="s">
        <v>141</v>
      </c>
      <c r="J125" s="220" t="s">
        <v>120</v>
      </c>
      <c r="K125" s="221" t="s">
        <v>142</v>
      </c>
      <c r="L125" s="222"/>
      <c r="M125" s="100" t="s">
        <v>1</v>
      </c>
      <c r="N125" s="101" t="s">
        <v>40</v>
      </c>
      <c r="O125" s="101" t="s">
        <v>143</v>
      </c>
      <c r="P125" s="101" t="s">
        <v>144</v>
      </c>
      <c r="Q125" s="101" t="s">
        <v>145</v>
      </c>
      <c r="R125" s="101" t="s">
        <v>146</v>
      </c>
      <c r="S125" s="101" t="s">
        <v>147</v>
      </c>
      <c r="T125" s="102" t="s">
        <v>148</v>
      </c>
      <c r="U125" s="215"/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5"/>
    </row>
    <row r="126" s="2" customFormat="1" ht="22.8" customHeight="1">
      <c r="A126" s="38"/>
      <c r="B126" s="39"/>
      <c r="C126" s="107" t="s">
        <v>149</v>
      </c>
      <c r="D126" s="40"/>
      <c r="E126" s="40"/>
      <c r="F126" s="40"/>
      <c r="G126" s="40"/>
      <c r="H126" s="40"/>
      <c r="I126" s="154"/>
      <c r="J126" s="223">
        <f>BK126</f>
        <v>0</v>
      </c>
      <c r="K126" s="40"/>
      <c r="L126" s="44"/>
      <c r="M126" s="103"/>
      <c r="N126" s="224"/>
      <c r="O126" s="104"/>
      <c r="P126" s="225">
        <f>P127</f>
        <v>0</v>
      </c>
      <c r="Q126" s="104"/>
      <c r="R126" s="225">
        <f>R127</f>
        <v>0</v>
      </c>
      <c r="S126" s="104"/>
      <c r="T126" s="226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122</v>
      </c>
      <c r="BK126" s="227">
        <f>BK127</f>
        <v>0</v>
      </c>
    </row>
    <row r="127" s="12" customFormat="1" ht="25.92" customHeight="1">
      <c r="A127" s="12"/>
      <c r="B127" s="228"/>
      <c r="C127" s="229"/>
      <c r="D127" s="230" t="s">
        <v>75</v>
      </c>
      <c r="E127" s="231" t="s">
        <v>972</v>
      </c>
      <c r="F127" s="231" t="s">
        <v>1105</v>
      </c>
      <c r="G127" s="229"/>
      <c r="H127" s="229"/>
      <c r="I127" s="232"/>
      <c r="J127" s="233">
        <f>BK127</f>
        <v>0</v>
      </c>
      <c r="K127" s="229"/>
      <c r="L127" s="234"/>
      <c r="M127" s="235"/>
      <c r="N127" s="236"/>
      <c r="O127" s="236"/>
      <c r="P127" s="237">
        <f>P128+P134+P139+P141+P145+P151+P160+P165+P168</f>
        <v>0</v>
      </c>
      <c r="Q127" s="236"/>
      <c r="R127" s="237">
        <f>R128+R134+R139+R141+R145+R151+R160+R165+R168</f>
        <v>0</v>
      </c>
      <c r="S127" s="236"/>
      <c r="T127" s="238">
        <f>T128+T134+T139+T141+T145+T151+T160+T165+T168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9" t="s">
        <v>173</v>
      </c>
      <c r="AT127" s="240" t="s">
        <v>75</v>
      </c>
      <c r="AU127" s="240" t="s">
        <v>76</v>
      </c>
      <c r="AY127" s="239" t="s">
        <v>152</v>
      </c>
      <c r="BK127" s="241">
        <f>BK128+BK134+BK139+BK141+BK145+BK151+BK160+BK165+BK168</f>
        <v>0</v>
      </c>
    </row>
    <row r="128" s="12" customFormat="1" ht="22.8" customHeight="1">
      <c r="A128" s="12"/>
      <c r="B128" s="228"/>
      <c r="C128" s="229"/>
      <c r="D128" s="230" t="s">
        <v>75</v>
      </c>
      <c r="E128" s="242" t="s">
        <v>1016</v>
      </c>
      <c r="F128" s="242" t="s">
        <v>1106</v>
      </c>
      <c r="G128" s="229"/>
      <c r="H128" s="229"/>
      <c r="I128" s="232"/>
      <c r="J128" s="243">
        <f>BK128</f>
        <v>0</v>
      </c>
      <c r="K128" s="229"/>
      <c r="L128" s="234"/>
      <c r="M128" s="235"/>
      <c r="N128" s="236"/>
      <c r="O128" s="236"/>
      <c r="P128" s="237">
        <f>SUM(P129:P133)</f>
        <v>0</v>
      </c>
      <c r="Q128" s="236"/>
      <c r="R128" s="237">
        <f>SUM(R129:R133)</f>
        <v>0</v>
      </c>
      <c r="S128" s="236"/>
      <c r="T128" s="238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9" t="s">
        <v>173</v>
      </c>
      <c r="AT128" s="240" t="s">
        <v>75</v>
      </c>
      <c r="AU128" s="240" t="s">
        <v>83</v>
      </c>
      <c r="AY128" s="239" t="s">
        <v>152</v>
      </c>
      <c r="BK128" s="241">
        <f>SUM(BK129:BK133)</f>
        <v>0</v>
      </c>
    </row>
    <row r="129" s="2" customFormat="1" ht="44.25" customHeight="1">
      <c r="A129" s="38"/>
      <c r="B129" s="39"/>
      <c r="C129" s="296" t="s">
        <v>83</v>
      </c>
      <c r="D129" s="296" t="s">
        <v>492</v>
      </c>
      <c r="E129" s="297" t="s">
        <v>1107</v>
      </c>
      <c r="F129" s="298" t="s">
        <v>1108</v>
      </c>
      <c r="G129" s="299" t="s">
        <v>1109</v>
      </c>
      <c r="H129" s="300">
        <v>1</v>
      </c>
      <c r="I129" s="301"/>
      <c r="J129" s="302">
        <f>ROUND(I129*H129,2)</f>
        <v>0</v>
      </c>
      <c r="K129" s="303"/>
      <c r="L129" s="304"/>
      <c r="M129" s="305" t="s">
        <v>1</v>
      </c>
      <c r="N129" s="306" t="s">
        <v>41</v>
      </c>
      <c r="O129" s="91"/>
      <c r="P129" s="254">
        <f>O129*H129</f>
        <v>0</v>
      </c>
      <c r="Q129" s="254">
        <v>0</v>
      </c>
      <c r="R129" s="254">
        <f>Q129*H129</f>
        <v>0</v>
      </c>
      <c r="S129" s="254">
        <v>0</v>
      </c>
      <c r="T129" s="25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6" t="s">
        <v>1110</v>
      </c>
      <c r="AT129" s="256" t="s">
        <v>492</v>
      </c>
      <c r="AU129" s="256" t="s">
        <v>85</v>
      </c>
      <c r="AY129" s="17" t="s">
        <v>152</v>
      </c>
      <c r="BE129" s="257">
        <f>IF(N129="základní",J129,0)</f>
        <v>0</v>
      </c>
      <c r="BF129" s="257">
        <f>IF(N129="snížená",J129,0)</f>
        <v>0</v>
      </c>
      <c r="BG129" s="257">
        <f>IF(N129="zákl. přenesená",J129,0)</f>
        <v>0</v>
      </c>
      <c r="BH129" s="257">
        <f>IF(N129="sníž. přenesená",J129,0)</f>
        <v>0</v>
      </c>
      <c r="BI129" s="257">
        <f>IF(N129="nulová",J129,0)</f>
        <v>0</v>
      </c>
      <c r="BJ129" s="17" t="s">
        <v>83</v>
      </c>
      <c r="BK129" s="257">
        <f>ROUND(I129*H129,2)</f>
        <v>0</v>
      </c>
      <c r="BL129" s="17" t="s">
        <v>705</v>
      </c>
      <c r="BM129" s="256" t="s">
        <v>159</v>
      </c>
    </row>
    <row r="130" s="2" customFormat="1" ht="33" customHeight="1">
      <c r="A130" s="38"/>
      <c r="B130" s="39"/>
      <c r="C130" s="296" t="s">
        <v>85</v>
      </c>
      <c r="D130" s="296" t="s">
        <v>492</v>
      </c>
      <c r="E130" s="297" t="s">
        <v>1111</v>
      </c>
      <c r="F130" s="298" t="s">
        <v>1112</v>
      </c>
      <c r="G130" s="299" t="s">
        <v>1109</v>
      </c>
      <c r="H130" s="300">
        <v>1</v>
      </c>
      <c r="I130" s="301"/>
      <c r="J130" s="302">
        <f>ROUND(I130*H130,2)</f>
        <v>0</v>
      </c>
      <c r="K130" s="303"/>
      <c r="L130" s="304"/>
      <c r="M130" s="305" t="s">
        <v>1</v>
      </c>
      <c r="N130" s="306" t="s">
        <v>41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1110</v>
      </c>
      <c r="AT130" s="256" t="s">
        <v>492</v>
      </c>
      <c r="AU130" s="256" t="s">
        <v>85</v>
      </c>
      <c r="AY130" s="17" t="s">
        <v>152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83</v>
      </c>
      <c r="BK130" s="257">
        <f>ROUND(I130*H130,2)</f>
        <v>0</v>
      </c>
      <c r="BL130" s="17" t="s">
        <v>705</v>
      </c>
      <c r="BM130" s="256" t="s">
        <v>189</v>
      </c>
    </row>
    <row r="131" s="13" customFormat="1">
      <c r="A131" s="13"/>
      <c r="B131" s="258"/>
      <c r="C131" s="259"/>
      <c r="D131" s="260" t="s">
        <v>161</v>
      </c>
      <c r="E131" s="261" t="s">
        <v>1</v>
      </c>
      <c r="F131" s="262" t="s">
        <v>1113</v>
      </c>
      <c r="G131" s="259"/>
      <c r="H131" s="261" t="s">
        <v>1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8" t="s">
        <v>161</v>
      </c>
      <c r="AU131" s="268" t="s">
        <v>85</v>
      </c>
      <c r="AV131" s="13" t="s">
        <v>83</v>
      </c>
      <c r="AW131" s="13" t="s">
        <v>32</v>
      </c>
      <c r="AX131" s="13" t="s">
        <v>76</v>
      </c>
      <c r="AY131" s="268" t="s">
        <v>152</v>
      </c>
    </row>
    <row r="132" s="14" customFormat="1">
      <c r="A132" s="14"/>
      <c r="B132" s="269"/>
      <c r="C132" s="270"/>
      <c r="D132" s="260" t="s">
        <v>161</v>
      </c>
      <c r="E132" s="271" t="s">
        <v>1</v>
      </c>
      <c r="F132" s="272" t="s">
        <v>270</v>
      </c>
      <c r="G132" s="270"/>
      <c r="H132" s="273">
        <v>1</v>
      </c>
      <c r="I132" s="274"/>
      <c r="J132" s="270"/>
      <c r="K132" s="270"/>
      <c r="L132" s="275"/>
      <c r="M132" s="276"/>
      <c r="N132" s="277"/>
      <c r="O132" s="277"/>
      <c r="P132" s="277"/>
      <c r="Q132" s="277"/>
      <c r="R132" s="277"/>
      <c r="S132" s="277"/>
      <c r="T132" s="27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9" t="s">
        <v>161</v>
      </c>
      <c r="AU132" s="279" t="s">
        <v>85</v>
      </c>
      <c r="AV132" s="14" t="s">
        <v>85</v>
      </c>
      <c r="AW132" s="14" t="s">
        <v>32</v>
      </c>
      <c r="AX132" s="14" t="s">
        <v>76</v>
      </c>
      <c r="AY132" s="279" t="s">
        <v>152</v>
      </c>
    </row>
    <row r="133" s="15" customFormat="1">
      <c r="A133" s="15"/>
      <c r="B133" s="280"/>
      <c r="C133" s="281"/>
      <c r="D133" s="260" t="s">
        <v>161</v>
      </c>
      <c r="E133" s="282" t="s">
        <v>1</v>
      </c>
      <c r="F133" s="283" t="s">
        <v>165</v>
      </c>
      <c r="G133" s="281"/>
      <c r="H133" s="284">
        <v>1</v>
      </c>
      <c r="I133" s="285"/>
      <c r="J133" s="281"/>
      <c r="K133" s="281"/>
      <c r="L133" s="286"/>
      <c r="M133" s="287"/>
      <c r="N133" s="288"/>
      <c r="O133" s="288"/>
      <c r="P133" s="288"/>
      <c r="Q133" s="288"/>
      <c r="R133" s="288"/>
      <c r="S133" s="288"/>
      <c r="T133" s="28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90" t="s">
        <v>161</v>
      </c>
      <c r="AU133" s="290" t="s">
        <v>85</v>
      </c>
      <c r="AV133" s="15" t="s">
        <v>159</v>
      </c>
      <c r="AW133" s="15" t="s">
        <v>32</v>
      </c>
      <c r="AX133" s="15" t="s">
        <v>83</v>
      </c>
      <c r="AY133" s="290" t="s">
        <v>152</v>
      </c>
    </row>
    <row r="134" s="12" customFormat="1" ht="22.8" customHeight="1">
      <c r="A134" s="12"/>
      <c r="B134" s="228"/>
      <c r="C134" s="229"/>
      <c r="D134" s="230" t="s">
        <v>75</v>
      </c>
      <c r="E134" s="242" t="s">
        <v>1040</v>
      </c>
      <c r="F134" s="242" t="s">
        <v>1114</v>
      </c>
      <c r="G134" s="229"/>
      <c r="H134" s="229"/>
      <c r="I134" s="232"/>
      <c r="J134" s="243">
        <f>BK134</f>
        <v>0</v>
      </c>
      <c r="K134" s="229"/>
      <c r="L134" s="234"/>
      <c r="M134" s="235"/>
      <c r="N134" s="236"/>
      <c r="O134" s="236"/>
      <c r="P134" s="237">
        <f>SUM(P135:P138)</f>
        <v>0</v>
      </c>
      <c r="Q134" s="236"/>
      <c r="R134" s="237">
        <f>SUM(R135:R138)</f>
        <v>0</v>
      </c>
      <c r="S134" s="236"/>
      <c r="T134" s="238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9" t="s">
        <v>173</v>
      </c>
      <c r="AT134" s="240" t="s">
        <v>75</v>
      </c>
      <c r="AU134" s="240" t="s">
        <v>83</v>
      </c>
      <c r="AY134" s="239" t="s">
        <v>152</v>
      </c>
      <c r="BK134" s="241">
        <f>SUM(BK135:BK138)</f>
        <v>0</v>
      </c>
    </row>
    <row r="135" s="2" customFormat="1" ht="16.5" customHeight="1">
      <c r="A135" s="38"/>
      <c r="B135" s="39"/>
      <c r="C135" s="296" t="s">
        <v>173</v>
      </c>
      <c r="D135" s="296" t="s">
        <v>492</v>
      </c>
      <c r="E135" s="297" t="s">
        <v>1115</v>
      </c>
      <c r="F135" s="298" t="s">
        <v>1116</v>
      </c>
      <c r="G135" s="299" t="s">
        <v>192</v>
      </c>
      <c r="H135" s="300">
        <v>500</v>
      </c>
      <c r="I135" s="301"/>
      <c r="J135" s="302">
        <f>ROUND(I135*H135,2)</f>
        <v>0</v>
      </c>
      <c r="K135" s="303"/>
      <c r="L135" s="304"/>
      <c r="M135" s="305" t="s">
        <v>1</v>
      </c>
      <c r="N135" s="306" t="s">
        <v>41</v>
      </c>
      <c r="O135" s="91"/>
      <c r="P135" s="254">
        <f>O135*H135</f>
        <v>0</v>
      </c>
      <c r="Q135" s="254">
        <v>0</v>
      </c>
      <c r="R135" s="254">
        <f>Q135*H135</f>
        <v>0</v>
      </c>
      <c r="S135" s="254">
        <v>0</v>
      </c>
      <c r="T135" s="25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6" t="s">
        <v>1110</v>
      </c>
      <c r="AT135" s="256" t="s">
        <v>492</v>
      </c>
      <c r="AU135" s="256" t="s">
        <v>85</v>
      </c>
      <c r="AY135" s="17" t="s">
        <v>152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7" t="s">
        <v>83</v>
      </c>
      <c r="BK135" s="257">
        <f>ROUND(I135*H135,2)</f>
        <v>0</v>
      </c>
      <c r="BL135" s="17" t="s">
        <v>705</v>
      </c>
      <c r="BM135" s="256" t="s">
        <v>216</v>
      </c>
    </row>
    <row r="136" s="2" customFormat="1" ht="16.5" customHeight="1">
      <c r="A136" s="38"/>
      <c r="B136" s="39"/>
      <c r="C136" s="296" t="s">
        <v>159</v>
      </c>
      <c r="D136" s="296" t="s">
        <v>492</v>
      </c>
      <c r="E136" s="297" t="s">
        <v>1117</v>
      </c>
      <c r="F136" s="298" t="s">
        <v>1118</v>
      </c>
      <c r="G136" s="299" t="s">
        <v>192</v>
      </c>
      <c r="H136" s="300">
        <v>200</v>
      </c>
      <c r="I136" s="301"/>
      <c r="J136" s="302">
        <f>ROUND(I136*H136,2)</f>
        <v>0</v>
      </c>
      <c r="K136" s="303"/>
      <c r="L136" s="304"/>
      <c r="M136" s="305" t="s">
        <v>1</v>
      </c>
      <c r="N136" s="306" t="s">
        <v>41</v>
      </c>
      <c r="O136" s="91"/>
      <c r="P136" s="254">
        <f>O136*H136</f>
        <v>0</v>
      </c>
      <c r="Q136" s="254">
        <v>0</v>
      </c>
      <c r="R136" s="254">
        <f>Q136*H136</f>
        <v>0</v>
      </c>
      <c r="S136" s="254">
        <v>0</v>
      </c>
      <c r="T136" s="25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6" t="s">
        <v>1110</v>
      </c>
      <c r="AT136" s="256" t="s">
        <v>492</v>
      </c>
      <c r="AU136" s="256" t="s">
        <v>85</v>
      </c>
      <c r="AY136" s="17" t="s">
        <v>152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7" t="s">
        <v>83</v>
      </c>
      <c r="BK136" s="257">
        <f>ROUND(I136*H136,2)</f>
        <v>0</v>
      </c>
      <c r="BL136" s="17" t="s">
        <v>705</v>
      </c>
      <c r="BM136" s="256" t="s">
        <v>226</v>
      </c>
    </row>
    <row r="137" s="2" customFormat="1" ht="16.5" customHeight="1">
      <c r="A137" s="38"/>
      <c r="B137" s="39"/>
      <c r="C137" s="296" t="s">
        <v>184</v>
      </c>
      <c r="D137" s="296" t="s">
        <v>492</v>
      </c>
      <c r="E137" s="297" t="s">
        <v>1119</v>
      </c>
      <c r="F137" s="298" t="s">
        <v>1120</v>
      </c>
      <c r="G137" s="299" t="s">
        <v>192</v>
      </c>
      <c r="H137" s="300">
        <v>100</v>
      </c>
      <c r="I137" s="301"/>
      <c r="J137" s="302">
        <f>ROUND(I137*H137,2)</f>
        <v>0</v>
      </c>
      <c r="K137" s="303"/>
      <c r="L137" s="304"/>
      <c r="M137" s="305" t="s">
        <v>1</v>
      </c>
      <c r="N137" s="306" t="s">
        <v>41</v>
      </c>
      <c r="O137" s="91"/>
      <c r="P137" s="254">
        <f>O137*H137</f>
        <v>0</v>
      </c>
      <c r="Q137" s="254">
        <v>0</v>
      </c>
      <c r="R137" s="254">
        <f>Q137*H137</f>
        <v>0</v>
      </c>
      <c r="S137" s="254">
        <v>0</v>
      </c>
      <c r="T137" s="25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6" t="s">
        <v>1110</v>
      </c>
      <c r="AT137" s="256" t="s">
        <v>492</v>
      </c>
      <c r="AU137" s="256" t="s">
        <v>85</v>
      </c>
      <c r="AY137" s="17" t="s">
        <v>152</v>
      </c>
      <c r="BE137" s="257">
        <f>IF(N137="základní",J137,0)</f>
        <v>0</v>
      </c>
      <c r="BF137" s="257">
        <f>IF(N137="snížená",J137,0)</f>
        <v>0</v>
      </c>
      <c r="BG137" s="257">
        <f>IF(N137="zákl. přenesená",J137,0)</f>
        <v>0</v>
      </c>
      <c r="BH137" s="257">
        <f>IF(N137="sníž. přenesená",J137,0)</f>
        <v>0</v>
      </c>
      <c r="BI137" s="257">
        <f>IF(N137="nulová",J137,0)</f>
        <v>0</v>
      </c>
      <c r="BJ137" s="17" t="s">
        <v>83</v>
      </c>
      <c r="BK137" s="257">
        <f>ROUND(I137*H137,2)</f>
        <v>0</v>
      </c>
      <c r="BL137" s="17" t="s">
        <v>705</v>
      </c>
      <c r="BM137" s="256" t="s">
        <v>236</v>
      </c>
    </row>
    <row r="138" s="2" customFormat="1" ht="21.75" customHeight="1">
      <c r="A138" s="38"/>
      <c r="B138" s="39"/>
      <c r="C138" s="296" t="s">
        <v>189</v>
      </c>
      <c r="D138" s="296" t="s">
        <v>492</v>
      </c>
      <c r="E138" s="297" t="s">
        <v>1121</v>
      </c>
      <c r="F138" s="298" t="s">
        <v>1122</v>
      </c>
      <c r="G138" s="299" t="s">
        <v>274</v>
      </c>
      <c r="H138" s="300">
        <v>1</v>
      </c>
      <c r="I138" s="301"/>
      <c r="J138" s="302">
        <f>ROUND(I138*H138,2)</f>
        <v>0</v>
      </c>
      <c r="K138" s="303"/>
      <c r="L138" s="304"/>
      <c r="M138" s="305" t="s">
        <v>1</v>
      </c>
      <c r="N138" s="306" t="s">
        <v>41</v>
      </c>
      <c r="O138" s="91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6" t="s">
        <v>1110</v>
      </c>
      <c r="AT138" s="256" t="s">
        <v>492</v>
      </c>
      <c r="AU138" s="256" t="s">
        <v>85</v>
      </c>
      <c r="AY138" s="17" t="s">
        <v>152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7" t="s">
        <v>83</v>
      </c>
      <c r="BK138" s="257">
        <f>ROUND(I138*H138,2)</f>
        <v>0</v>
      </c>
      <c r="BL138" s="17" t="s">
        <v>705</v>
      </c>
      <c r="BM138" s="256" t="s">
        <v>249</v>
      </c>
    </row>
    <row r="139" s="12" customFormat="1" ht="22.8" customHeight="1">
      <c r="A139" s="12"/>
      <c r="B139" s="228"/>
      <c r="C139" s="229"/>
      <c r="D139" s="230" t="s">
        <v>75</v>
      </c>
      <c r="E139" s="242" t="s">
        <v>1123</v>
      </c>
      <c r="F139" s="242" t="s">
        <v>1124</v>
      </c>
      <c r="G139" s="229"/>
      <c r="H139" s="229"/>
      <c r="I139" s="232"/>
      <c r="J139" s="243">
        <f>BK139</f>
        <v>0</v>
      </c>
      <c r="K139" s="229"/>
      <c r="L139" s="234"/>
      <c r="M139" s="235"/>
      <c r="N139" s="236"/>
      <c r="O139" s="236"/>
      <c r="P139" s="237">
        <f>P140</f>
        <v>0</v>
      </c>
      <c r="Q139" s="236"/>
      <c r="R139" s="237">
        <f>R140</f>
        <v>0</v>
      </c>
      <c r="S139" s="236"/>
      <c r="T139" s="238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9" t="s">
        <v>173</v>
      </c>
      <c r="AT139" s="240" t="s">
        <v>75</v>
      </c>
      <c r="AU139" s="240" t="s">
        <v>83</v>
      </c>
      <c r="AY139" s="239" t="s">
        <v>152</v>
      </c>
      <c r="BK139" s="241">
        <f>BK140</f>
        <v>0</v>
      </c>
    </row>
    <row r="140" s="2" customFormat="1" ht="16.5" customHeight="1">
      <c r="A140" s="38"/>
      <c r="B140" s="39"/>
      <c r="C140" s="296" t="s">
        <v>198</v>
      </c>
      <c r="D140" s="296" t="s">
        <v>492</v>
      </c>
      <c r="E140" s="297" t="s">
        <v>1125</v>
      </c>
      <c r="F140" s="298" t="s">
        <v>1126</v>
      </c>
      <c r="G140" s="299" t="s">
        <v>1109</v>
      </c>
      <c r="H140" s="300">
        <v>3</v>
      </c>
      <c r="I140" s="301"/>
      <c r="J140" s="302">
        <f>ROUND(I140*H140,2)</f>
        <v>0</v>
      </c>
      <c r="K140" s="303"/>
      <c r="L140" s="304"/>
      <c r="M140" s="305" t="s">
        <v>1</v>
      </c>
      <c r="N140" s="306" t="s">
        <v>41</v>
      </c>
      <c r="O140" s="91"/>
      <c r="P140" s="254">
        <f>O140*H140</f>
        <v>0</v>
      </c>
      <c r="Q140" s="254">
        <v>0</v>
      </c>
      <c r="R140" s="254">
        <f>Q140*H140</f>
        <v>0</v>
      </c>
      <c r="S140" s="254">
        <v>0</v>
      </c>
      <c r="T140" s="25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6" t="s">
        <v>1110</v>
      </c>
      <c r="AT140" s="256" t="s">
        <v>492</v>
      </c>
      <c r="AU140" s="256" t="s">
        <v>85</v>
      </c>
      <c r="AY140" s="17" t="s">
        <v>152</v>
      </c>
      <c r="BE140" s="257">
        <f>IF(N140="základní",J140,0)</f>
        <v>0</v>
      </c>
      <c r="BF140" s="257">
        <f>IF(N140="snížená",J140,0)</f>
        <v>0</v>
      </c>
      <c r="BG140" s="257">
        <f>IF(N140="zákl. přenesená",J140,0)</f>
        <v>0</v>
      </c>
      <c r="BH140" s="257">
        <f>IF(N140="sníž. přenesená",J140,0)</f>
        <v>0</v>
      </c>
      <c r="BI140" s="257">
        <f>IF(N140="nulová",J140,0)</f>
        <v>0</v>
      </c>
      <c r="BJ140" s="17" t="s">
        <v>83</v>
      </c>
      <c r="BK140" s="257">
        <f>ROUND(I140*H140,2)</f>
        <v>0</v>
      </c>
      <c r="BL140" s="17" t="s">
        <v>705</v>
      </c>
      <c r="BM140" s="256" t="s">
        <v>271</v>
      </c>
    </row>
    <row r="141" s="12" customFormat="1" ht="22.8" customHeight="1">
      <c r="A141" s="12"/>
      <c r="B141" s="228"/>
      <c r="C141" s="229"/>
      <c r="D141" s="230" t="s">
        <v>75</v>
      </c>
      <c r="E141" s="242" t="s">
        <v>1127</v>
      </c>
      <c r="F141" s="242" t="s">
        <v>1128</v>
      </c>
      <c r="G141" s="229"/>
      <c r="H141" s="229"/>
      <c r="I141" s="232"/>
      <c r="J141" s="243">
        <f>BK141</f>
        <v>0</v>
      </c>
      <c r="K141" s="229"/>
      <c r="L141" s="234"/>
      <c r="M141" s="235"/>
      <c r="N141" s="236"/>
      <c r="O141" s="236"/>
      <c r="P141" s="237">
        <f>SUM(P142:P144)</f>
        <v>0</v>
      </c>
      <c r="Q141" s="236"/>
      <c r="R141" s="237">
        <f>SUM(R142:R144)</f>
        <v>0</v>
      </c>
      <c r="S141" s="236"/>
      <c r="T141" s="238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9" t="s">
        <v>173</v>
      </c>
      <c r="AT141" s="240" t="s">
        <v>75</v>
      </c>
      <c r="AU141" s="240" t="s">
        <v>83</v>
      </c>
      <c r="AY141" s="239" t="s">
        <v>152</v>
      </c>
      <c r="BK141" s="241">
        <f>SUM(BK142:BK144)</f>
        <v>0</v>
      </c>
    </row>
    <row r="142" s="2" customFormat="1" ht="16.5" customHeight="1">
      <c r="A142" s="38"/>
      <c r="B142" s="39"/>
      <c r="C142" s="296" t="s">
        <v>208</v>
      </c>
      <c r="D142" s="296" t="s">
        <v>492</v>
      </c>
      <c r="E142" s="297" t="s">
        <v>1129</v>
      </c>
      <c r="F142" s="298" t="s">
        <v>1130</v>
      </c>
      <c r="G142" s="299" t="s">
        <v>192</v>
      </c>
      <c r="H142" s="300">
        <v>50</v>
      </c>
      <c r="I142" s="301"/>
      <c r="J142" s="302">
        <f>ROUND(I142*H142,2)</f>
        <v>0</v>
      </c>
      <c r="K142" s="303"/>
      <c r="L142" s="304"/>
      <c r="M142" s="305" t="s">
        <v>1</v>
      </c>
      <c r="N142" s="306" t="s">
        <v>41</v>
      </c>
      <c r="O142" s="91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1110</v>
      </c>
      <c r="AT142" s="256" t="s">
        <v>492</v>
      </c>
      <c r="AU142" s="256" t="s">
        <v>85</v>
      </c>
      <c r="AY142" s="17" t="s">
        <v>152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83</v>
      </c>
      <c r="BK142" s="257">
        <f>ROUND(I142*H142,2)</f>
        <v>0</v>
      </c>
      <c r="BL142" s="17" t="s">
        <v>705</v>
      </c>
      <c r="BM142" s="256" t="s">
        <v>282</v>
      </c>
    </row>
    <row r="143" s="2" customFormat="1" ht="16.5" customHeight="1">
      <c r="A143" s="38"/>
      <c r="B143" s="39"/>
      <c r="C143" s="296" t="s">
        <v>153</v>
      </c>
      <c r="D143" s="296" t="s">
        <v>492</v>
      </c>
      <c r="E143" s="297" t="s">
        <v>1131</v>
      </c>
      <c r="F143" s="298" t="s">
        <v>1132</v>
      </c>
      <c r="G143" s="299" t="s">
        <v>192</v>
      </c>
      <c r="H143" s="300">
        <v>50</v>
      </c>
      <c r="I143" s="301"/>
      <c r="J143" s="302">
        <f>ROUND(I143*H143,2)</f>
        <v>0</v>
      </c>
      <c r="K143" s="303"/>
      <c r="L143" s="304"/>
      <c r="M143" s="305" t="s">
        <v>1</v>
      </c>
      <c r="N143" s="306" t="s">
        <v>41</v>
      </c>
      <c r="O143" s="91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1110</v>
      </c>
      <c r="AT143" s="256" t="s">
        <v>492</v>
      </c>
      <c r="AU143" s="256" t="s">
        <v>85</v>
      </c>
      <c r="AY143" s="17" t="s">
        <v>152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83</v>
      </c>
      <c r="BK143" s="257">
        <f>ROUND(I143*H143,2)</f>
        <v>0</v>
      </c>
      <c r="BL143" s="17" t="s">
        <v>705</v>
      </c>
      <c r="BM143" s="256" t="s">
        <v>290</v>
      </c>
    </row>
    <row r="144" s="2" customFormat="1" ht="16.5" customHeight="1">
      <c r="A144" s="38"/>
      <c r="B144" s="39"/>
      <c r="C144" s="296" t="s">
        <v>216</v>
      </c>
      <c r="D144" s="296" t="s">
        <v>492</v>
      </c>
      <c r="E144" s="297" t="s">
        <v>1133</v>
      </c>
      <c r="F144" s="298" t="s">
        <v>1134</v>
      </c>
      <c r="G144" s="299" t="s">
        <v>274</v>
      </c>
      <c r="H144" s="300">
        <v>1</v>
      </c>
      <c r="I144" s="301"/>
      <c r="J144" s="302">
        <f>ROUND(I144*H144,2)</f>
        <v>0</v>
      </c>
      <c r="K144" s="303"/>
      <c r="L144" s="304"/>
      <c r="M144" s="305" t="s">
        <v>1</v>
      </c>
      <c r="N144" s="306" t="s">
        <v>41</v>
      </c>
      <c r="O144" s="91"/>
      <c r="P144" s="254">
        <f>O144*H144</f>
        <v>0</v>
      </c>
      <c r="Q144" s="254">
        <v>0</v>
      </c>
      <c r="R144" s="254">
        <f>Q144*H144</f>
        <v>0</v>
      </c>
      <c r="S144" s="254">
        <v>0</v>
      </c>
      <c r="T144" s="25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6" t="s">
        <v>1110</v>
      </c>
      <c r="AT144" s="256" t="s">
        <v>492</v>
      </c>
      <c r="AU144" s="256" t="s">
        <v>85</v>
      </c>
      <c r="AY144" s="17" t="s">
        <v>152</v>
      </c>
      <c r="BE144" s="257">
        <f>IF(N144="základní",J144,0)</f>
        <v>0</v>
      </c>
      <c r="BF144" s="257">
        <f>IF(N144="snížená",J144,0)</f>
        <v>0</v>
      </c>
      <c r="BG144" s="257">
        <f>IF(N144="zákl. přenesená",J144,0)</f>
        <v>0</v>
      </c>
      <c r="BH144" s="257">
        <f>IF(N144="sníž. přenesená",J144,0)</f>
        <v>0</v>
      </c>
      <c r="BI144" s="257">
        <f>IF(N144="nulová",J144,0)</f>
        <v>0</v>
      </c>
      <c r="BJ144" s="17" t="s">
        <v>83</v>
      </c>
      <c r="BK144" s="257">
        <f>ROUND(I144*H144,2)</f>
        <v>0</v>
      </c>
      <c r="BL144" s="17" t="s">
        <v>705</v>
      </c>
      <c r="BM144" s="256" t="s">
        <v>299</v>
      </c>
    </row>
    <row r="145" s="12" customFormat="1" ht="22.8" customHeight="1">
      <c r="A145" s="12"/>
      <c r="B145" s="228"/>
      <c r="C145" s="229"/>
      <c r="D145" s="230" t="s">
        <v>75</v>
      </c>
      <c r="E145" s="242" t="s">
        <v>1135</v>
      </c>
      <c r="F145" s="242" t="s">
        <v>1136</v>
      </c>
      <c r="G145" s="229"/>
      <c r="H145" s="229"/>
      <c r="I145" s="232"/>
      <c r="J145" s="243">
        <f>BK145</f>
        <v>0</v>
      </c>
      <c r="K145" s="229"/>
      <c r="L145" s="234"/>
      <c r="M145" s="235"/>
      <c r="N145" s="236"/>
      <c r="O145" s="236"/>
      <c r="P145" s="237">
        <f>SUM(P146:P150)</f>
        <v>0</v>
      </c>
      <c r="Q145" s="236"/>
      <c r="R145" s="237">
        <f>SUM(R146:R150)</f>
        <v>0</v>
      </c>
      <c r="S145" s="236"/>
      <c r="T145" s="238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9" t="s">
        <v>173</v>
      </c>
      <c r="AT145" s="240" t="s">
        <v>75</v>
      </c>
      <c r="AU145" s="240" t="s">
        <v>83</v>
      </c>
      <c r="AY145" s="239" t="s">
        <v>152</v>
      </c>
      <c r="BK145" s="241">
        <f>SUM(BK146:BK150)</f>
        <v>0</v>
      </c>
    </row>
    <row r="146" s="2" customFormat="1" ht="33" customHeight="1">
      <c r="A146" s="38"/>
      <c r="B146" s="39"/>
      <c r="C146" s="296" t="s">
        <v>221</v>
      </c>
      <c r="D146" s="296" t="s">
        <v>492</v>
      </c>
      <c r="E146" s="297" t="s">
        <v>1137</v>
      </c>
      <c r="F146" s="298" t="s">
        <v>1138</v>
      </c>
      <c r="G146" s="299" t="s">
        <v>1109</v>
      </c>
      <c r="H146" s="300">
        <v>12</v>
      </c>
      <c r="I146" s="301"/>
      <c r="J146" s="302">
        <f>ROUND(I146*H146,2)</f>
        <v>0</v>
      </c>
      <c r="K146" s="303"/>
      <c r="L146" s="304"/>
      <c r="M146" s="305" t="s">
        <v>1</v>
      </c>
      <c r="N146" s="306" t="s">
        <v>41</v>
      </c>
      <c r="O146" s="91"/>
      <c r="P146" s="254">
        <f>O146*H146</f>
        <v>0</v>
      </c>
      <c r="Q146" s="254">
        <v>0</v>
      </c>
      <c r="R146" s="254">
        <f>Q146*H146</f>
        <v>0</v>
      </c>
      <c r="S146" s="254">
        <v>0</v>
      </c>
      <c r="T146" s="25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6" t="s">
        <v>1110</v>
      </c>
      <c r="AT146" s="256" t="s">
        <v>492</v>
      </c>
      <c r="AU146" s="256" t="s">
        <v>85</v>
      </c>
      <c r="AY146" s="17" t="s">
        <v>152</v>
      </c>
      <c r="BE146" s="257">
        <f>IF(N146="základní",J146,0)</f>
        <v>0</v>
      </c>
      <c r="BF146" s="257">
        <f>IF(N146="snížená",J146,0)</f>
        <v>0</v>
      </c>
      <c r="BG146" s="257">
        <f>IF(N146="zákl. přenesená",J146,0)</f>
        <v>0</v>
      </c>
      <c r="BH146" s="257">
        <f>IF(N146="sníž. přenesená",J146,0)</f>
        <v>0</v>
      </c>
      <c r="BI146" s="257">
        <f>IF(N146="nulová",J146,0)</f>
        <v>0</v>
      </c>
      <c r="BJ146" s="17" t="s">
        <v>83</v>
      </c>
      <c r="BK146" s="257">
        <f>ROUND(I146*H146,2)</f>
        <v>0</v>
      </c>
      <c r="BL146" s="17" t="s">
        <v>705</v>
      </c>
      <c r="BM146" s="256" t="s">
        <v>317</v>
      </c>
    </row>
    <row r="147" s="2" customFormat="1" ht="21.75" customHeight="1">
      <c r="A147" s="38"/>
      <c r="B147" s="39"/>
      <c r="C147" s="296" t="s">
        <v>226</v>
      </c>
      <c r="D147" s="296" t="s">
        <v>492</v>
      </c>
      <c r="E147" s="297" t="s">
        <v>1139</v>
      </c>
      <c r="F147" s="298" t="s">
        <v>1140</v>
      </c>
      <c r="G147" s="299" t="s">
        <v>1109</v>
      </c>
      <c r="H147" s="300">
        <v>3</v>
      </c>
      <c r="I147" s="301"/>
      <c r="J147" s="302">
        <f>ROUND(I147*H147,2)</f>
        <v>0</v>
      </c>
      <c r="K147" s="303"/>
      <c r="L147" s="304"/>
      <c r="M147" s="305" t="s">
        <v>1</v>
      </c>
      <c r="N147" s="306" t="s">
        <v>41</v>
      </c>
      <c r="O147" s="91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1110</v>
      </c>
      <c r="AT147" s="256" t="s">
        <v>492</v>
      </c>
      <c r="AU147" s="256" t="s">
        <v>85</v>
      </c>
      <c r="AY147" s="17" t="s">
        <v>152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83</v>
      </c>
      <c r="BK147" s="257">
        <f>ROUND(I147*H147,2)</f>
        <v>0</v>
      </c>
      <c r="BL147" s="17" t="s">
        <v>705</v>
      </c>
      <c r="BM147" s="256" t="s">
        <v>331</v>
      </c>
    </row>
    <row r="148" s="2" customFormat="1" ht="21.75" customHeight="1">
      <c r="A148" s="38"/>
      <c r="B148" s="39"/>
      <c r="C148" s="296" t="s">
        <v>231</v>
      </c>
      <c r="D148" s="296" t="s">
        <v>492</v>
      </c>
      <c r="E148" s="297" t="s">
        <v>1141</v>
      </c>
      <c r="F148" s="298" t="s">
        <v>1142</v>
      </c>
      <c r="G148" s="299" t="s">
        <v>1109</v>
      </c>
      <c r="H148" s="300">
        <v>6</v>
      </c>
      <c r="I148" s="301"/>
      <c r="J148" s="302">
        <f>ROUND(I148*H148,2)</f>
        <v>0</v>
      </c>
      <c r="K148" s="303"/>
      <c r="L148" s="304"/>
      <c r="M148" s="305" t="s">
        <v>1</v>
      </c>
      <c r="N148" s="306" t="s">
        <v>41</v>
      </c>
      <c r="O148" s="91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6" t="s">
        <v>1110</v>
      </c>
      <c r="AT148" s="256" t="s">
        <v>492</v>
      </c>
      <c r="AU148" s="256" t="s">
        <v>85</v>
      </c>
      <c r="AY148" s="17" t="s">
        <v>152</v>
      </c>
      <c r="BE148" s="257">
        <f>IF(N148="základní",J148,0)</f>
        <v>0</v>
      </c>
      <c r="BF148" s="257">
        <f>IF(N148="snížená",J148,0)</f>
        <v>0</v>
      </c>
      <c r="BG148" s="257">
        <f>IF(N148="zákl. přenesená",J148,0)</f>
        <v>0</v>
      </c>
      <c r="BH148" s="257">
        <f>IF(N148="sníž. přenesená",J148,0)</f>
        <v>0</v>
      </c>
      <c r="BI148" s="257">
        <f>IF(N148="nulová",J148,0)</f>
        <v>0</v>
      </c>
      <c r="BJ148" s="17" t="s">
        <v>83</v>
      </c>
      <c r="BK148" s="257">
        <f>ROUND(I148*H148,2)</f>
        <v>0</v>
      </c>
      <c r="BL148" s="17" t="s">
        <v>705</v>
      </c>
      <c r="BM148" s="256" t="s">
        <v>345</v>
      </c>
    </row>
    <row r="149" s="2" customFormat="1" ht="21.75" customHeight="1">
      <c r="A149" s="38"/>
      <c r="B149" s="39"/>
      <c r="C149" s="296" t="s">
        <v>236</v>
      </c>
      <c r="D149" s="296" t="s">
        <v>492</v>
      </c>
      <c r="E149" s="297" t="s">
        <v>1143</v>
      </c>
      <c r="F149" s="298" t="s">
        <v>1144</v>
      </c>
      <c r="G149" s="299" t="s">
        <v>1109</v>
      </c>
      <c r="H149" s="300">
        <v>4</v>
      </c>
      <c r="I149" s="301"/>
      <c r="J149" s="302">
        <f>ROUND(I149*H149,2)</f>
        <v>0</v>
      </c>
      <c r="K149" s="303"/>
      <c r="L149" s="304"/>
      <c r="M149" s="305" t="s">
        <v>1</v>
      </c>
      <c r="N149" s="306" t="s">
        <v>41</v>
      </c>
      <c r="O149" s="91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6" t="s">
        <v>1110</v>
      </c>
      <c r="AT149" s="256" t="s">
        <v>492</v>
      </c>
      <c r="AU149" s="256" t="s">
        <v>85</v>
      </c>
      <c r="AY149" s="17" t="s">
        <v>152</v>
      </c>
      <c r="BE149" s="257">
        <f>IF(N149="základní",J149,0)</f>
        <v>0</v>
      </c>
      <c r="BF149" s="257">
        <f>IF(N149="snížená",J149,0)</f>
        <v>0</v>
      </c>
      <c r="BG149" s="257">
        <f>IF(N149="zákl. přenesená",J149,0)</f>
        <v>0</v>
      </c>
      <c r="BH149" s="257">
        <f>IF(N149="sníž. přenesená",J149,0)</f>
        <v>0</v>
      </c>
      <c r="BI149" s="257">
        <f>IF(N149="nulová",J149,0)</f>
        <v>0</v>
      </c>
      <c r="BJ149" s="17" t="s">
        <v>83</v>
      </c>
      <c r="BK149" s="257">
        <f>ROUND(I149*H149,2)</f>
        <v>0</v>
      </c>
      <c r="BL149" s="17" t="s">
        <v>705</v>
      </c>
      <c r="BM149" s="256" t="s">
        <v>361</v>
      </c>
    </row>
    <row r="150" s="2" customFormat="1" ht="55.5" customHeight="1">
      <c r="A150" s="38"/>
      <c r="B150" s="39"/>
      <c r="C150" s="296" t="s">
        <v>8</v>
      </c>
      <c r="D150" s="296" t="s">
        <v>492</v>
      </c>
      <c r="E150" s="297" t="s">
        <v>1145</v>
      </c>
      <c r="F150" s="298" t="s">
        <v>1146</v>
      </c>
      <c r="G150" s="299" t="s">
        <v>1109</v>
      </c>
      <c r="H150" s="300">
        <v>3</v>
      </c>
      <c r="I150" s="301"/>
      <c r="J150" s="302">
        <f>ROUND(I150*H150,2)</f>
        <v>0</v>
      </c>
      <c r="K150" s="303"/>
      <c r="L150" s="304"/>
      <c r="M150" s="305" t="s">
        <v>1</v>
      </c>
      <c r="N150" s="306" t="s">
        <v>41</v>
      </c>
      <c r="O150" s="91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6" t="s">
        <v>1110</v>
      </c>
      <c r="AT150" s="256" t="s">
        <v>492</v>
      </c>
      <c r="AU150" s="256" t="s">
        <v>85</v>
      </c>
      <c r="AY150" s="17" t="s">
        <v>152</v>
      </c>
      <c r="BE150" s="257">
        <f>IF(N150="základní",J150,0)</f>
        <v>0</v>
      </c>
      <c r="BF150" s="257">
        <f>IF(N150="snížená",J150,0)</f>
        <v>0</v>
      </c>
      <c r="BG150" s="257">
        <f>IF(N150="zákl. přenesená",J150,0)</f>
        <v>0</v>
      </c>
      <c r="BH150" s="257">
        <f>IF(N150="sníž. přenesená",J150,0)</f>
        <v>0</v>
      </c>
      <c r="BI150" s="257">
        <f>IF(N150="nulová",J150,0)</f>
        <v>0</v>
      </c>
      <c r="BJ150" s="17" t="s">
        <v>83</v>
      </c>
      <c r="BK150" s="257">
        <f>ROUND(I150*H150,2)</f>
        <v>0</v>
      </c>
      <c r="BL150" s="17" t="s">
        <v>705</v>
      </c>
      <c r="BM150" s="256" t="s">
        <v>387</v>
      </c>
    </row>
    <row r="151" s="12" customFormat="1" ht="22.8" customHeight="1">
      <c r="A151" s="12"/>
      <c r="B151" s="228"/>
      <c r="C151" s="229"/>
      <c r="D151" s="230" t="s">
        <v>75</v>
      </c>
      <c r="E151" s="242" t="s">
        <v>1147</v>
      </c>
      <c r="F151" s="242" t="s">
        <v>1148</v>
      </c>
      <c r="G151" s="229"/>
      <c r="H151" s="229"/>
      <c r="I151" s="232"/>
      <c r="J151" s="243">
        <f>BK151</f>
        <v>0</v>
      </c>
      <c r="K151" s="229"/>
      <c r="L151" s="234"/>
      <c r="M151" s="235"/>
      <c r="N151" s="236"/>
      <c r="O151" s="236"/>
      <c r="P151" s="237">
        <f>SUM(P152:P159)</f>
        <v>0</v>
      </c>
      <c r="Q151" s="236"/>
      <c r="R151" s="237">
        <f>SUM(R152:R159)</f>
        <v>0</v>
      </c>
      <c r="S151" s="236"/>
      <c r="T151" s="238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9" t="s">
        <v>173</v>
      </c>
      <c r="AT151" s="240" t="s">
        <v>75</v>
      </c>
      <c r="AU151" s="240" t="s">
        <v>83</v>
      </c>
      <c r="AY151" s="239" t="s">
        <v>152</v>
      </c>
      <c r="BK151" s="241">
        <f>SUM(BK152:BK159)</f>
        <v>0</v>
      </c>
    </row>
    <row r="152" s="2" customFormat="1" ht="21.75" customHeight="1">
      <c r="A152" s="38"/>
      <c r="B152" s="39"/>
      <c r="C152" s="296" t="s">
        <v>249</v>
      </c>
      <c r="D152" s="296" t="s">
        <v>492</v>
      </c>
      <c r="E152" s="297" t="s">
        <v>1149</v>
      </c>
      <c r="F152" s="298" t="s">
        <v>1150</v>
      </c>
      <c r="G152" s="299" t="s">
        <v>1109</v>
      </c>
      <c r="H152" s="300">
        <v>38</v>
      </c>
      <c r="I152" s="301"/>
      <c r="J152" s="302">
        <f>ROUND(I152*H152,2)</f>
        <v>0</v>
      </c>
      <c r="K152" s="303"/>
      <c r="L152" s="304"/>
      <c r="M152" s="305" t="s">
        <v>1</v>
      </c>
      <c r="N152" s="306" t="s">
        <v>41</v>
      </c>
      <c r="O152" s="91"/>
      <c r="P152" s="254">
        <f>O152*H152</f>
        <v>0</v>
      </c>
      <c r="Q152" s="254">
        <v>0</v>
      </c>
      <c r="R152" s="254">
        <f>Q152*H152</f>
        <v>0</v>
      </c>
      <c r="S152" s="254">
        <v>0</v>
      </c>
      <c r="T152" s="25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6" t="s">
        <v>1110</v>
      </c>
      <c r="AT152" s="256" t="s">
        <v>492</v>
      </c>
      <c r="AU152" s="256" t="s">
        <v>85</v>
      </c>
      <c r="AY152" s="17" t="s">
        <v>152</v>
      </c>
      <c r="BE152" s="257">
        <f>IF(N152="základní",J152,0)</f>
        <v>0</v>
      </c>
      <c r="BF152" s="257">
        <f>IF(N152="snížená",J152,0)</f>
        <v>0</v>
      </c>
      <c r="BG152" s="257">
        <f>IF(N152="zákl. přenesená",J152,0)</f>
        <v>0</v>
      </c>
      <c r="BH152" s="257">
        <f>IF(N152="sníž. přenesená",J152,0)</f>
        <v>0</v>
      </c>
      <c r="BI152" s="257">
        <f>IF(N152="nulová",J152,0)</f>
        <v>0</v>
      </c>
      <c r="BJ152" s="17" t="s">
        <v>83</v>
      </c>
      <c r="BK152" s="257">
        <f>ROUND(I152*H152,2)</f>
        <v>0</v>
      </c>
      <c r="BL152" s="17" t="s">
        <v>705</v>
      </c>
      <c r="BM152" s="256" t="s">
        <v>400</v>
      </c>
    </row>
    <row r="153" s="2" customFormat="1" ht="33" customHeight="1">
      <c r="A153" s="38"/>
      <c r="B153" s="39"/>
      <c r="C153" s="296" t="s">
        <v>253</v>
      </c>
      <c r="D153" s="296" t="s">
        <v>492</v>
      </c>
      <c r="E153" s="297" t="s">
        <v>1151</v>
      </c>
      <c r="F153" s="298" t="s">
        <v>1152</v>
      </c>
      <c r="G153" s="299" t="s">
        <v>1109</v>
      </c>
      <c r="H153" s="300">
        <v>15</v>
      </c>
      <c r="I153" s="301"/>
      <c r="J153" s="302">
        <f>ROUND(I153*H153,2)</f>
        <v>0</v>
      </c>
      <c r="K153" s="303"/>
      <c r="L153" s="304"/>
      <c r="M153" s="305" t="s">
        <v>1</v>
      </c>
      <c r="N153" s="306" t="s">
        <v>41</v>
      </c>
      <c r="O153" s="91"/>
      <c r="P153" s="254">
        <f>O153*H153</f>
        <v>0</v>
      </c>
      <c r="Q153" s="254">
        <v>0</v>
      </c>
      <c r="R153" s="254">
        <f>Q153*H153</f>
        <v>0</v>
      </c>
      <c r="S153" s="254">
        <v>0</v>
      </c>
      <c r="T153" s="25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6" t="s">
        <v>1110</v>
      </c>
      <c r="AT153" s="256" t="s">
        <v>492</v>
      </c>
      <c r="AU153" s="256" t="s">
        <v>85</v>
      </c>
      <c r="AY153" s="17" t="s">
        <v>152</v>
      </c>
      <c r="BE153" s="257">
        <f>IF(N153="základní",J153,0)</f>
        <v>0</v>
      </c>
      <c r="BF153" s="257">
        <f>IF(N153="snížená",J153,0)</f>
        <v>0</v>
      </c>
      <c r="BG153" s="257">
        <f>IF(N153="zákl. přenesená",J153,0)</f>
        <v>0</v>
      </c>
      <c r="BH153" s="257">
        <f>IF(N153="sníž. přenesená",J153,0)</f>
        <v>0</v>
      </c>
      <c r="BI153" s="257">
        <f>IF(N153="nulová",J153,0)</f>
        <v>0</v>
      </c>
      <c r="BJ153" s="17" t="s">
        <v>83</v>
      </c>
      <c r="BK153" s="257">
        <f>ROUND(I153*H153,2)</f>
        <v>0</v>
      </c>
      <c r="BL153" s="17" t="s">
        <v>705</v>
      </c>
      <c r="BM153" s="256" t="s">
        <v>593</v>
      </c>
    </row>
    <row r="154" s="2" customFormat="1" ht="33" customHeight="1">
      <c r="A154" s="38"/>
      <c r="B154" s="39"/>
      <c r="C154" s="296" t="s">
        <v>260</v>
      </c>
      <c r="D154" s="296" t="s">
        <v>492</v>
      </c>
      <c r="E154" s="297" t="s">
        <v>1153</v>
      </c>
      <c r="F154" s="298" t="s">
        <v>1154</v>
      </c>
      <c r="G154" s="299" t="s">
        <v>1109</v>
      </c>
      <c r="H154" s="300">
        <v>15</v>
      </c>
      <c r="I154" s="301"/>
      <c r="J154" s="302">
        <f>ROUND(I154*H154,2)</f>
        <v>0</v>
      </c>
      <c r="K154" s="303"/>
      <c r="L154" s="304"/>
      <c r="M154" s="305" t="s">
        <v>1</v>
      </c>
      <c r="N154" s="306" t="s">
        <v>41</v>
      </c>
      <c r="O154" s="91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6" t="s">
        <v>1110</v>
      </c>
      <c r="AT154" s="256" t="s">
        <v>492</v>
      </c>
      <c r="AU154" s="256" t="s">
        <v>85</v>
      </c>
      <c r="AY154" s="17" t="s">
        <v>152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7" t="s">
        <v>83</v>
      </c>
      <c r="BK154" s="257">
        <f>ROUND(I154*H154,2)</f>
        <v>0</v>
      </c>
      <c r="BL154" s="17" t="s">
        <v>705</v>
      </c>
      <c r="BM154" s="256" t="s">
        <v>601</v>
      </c>
    </row>
    <row r="155" s="2" customFormat="1" ht="16.5" customHeight="1">
      <c r="A155" s="38"/>
      <c r="B155" s="39"/>
      <c r="C155" s="296" t="s">
        <v>266</v>
      </c>
      <c r="D155" s="296" t="s">
        <v>492</v>
      </c>
      <c r="E155" s="297" t="s">
        <v>1155</v>
      </c>
      <c r="F155" s="298" t="s">
        <v>1156</v>
      </c>
      <c r="G155" s="299" t="s">
        <v>1109</v>
      </c>
      <c r="H155" s="300">
        <v>1</v>
      </c>
      <c r="I155" s="301"/>
      <c r="J155" s="302">
        <f>ROUND(I155*H155,2)</f>
        <v>0</v>
      </c>
      <c r="K155" s="303"/>
      <c r="L155" s="304"/>
      <c r="M155" s="305" t="s">
        <v>1</v>
      </c>
      <c r="N155" s="306" t="s">
        <v>41</v>
      </c>
      <c r="O155" s="91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6" t="s">
        <v>1110</v>
      </c>
      <c r="AT155" s="256" t="s">
        <v>492</v>
      </c>
      <c r="AU155" s="256" t="s">
        <v>85</v>
      </c>
      <c r="AY155" s="17" t="s">
        <v>152</v>
      </c>
      <c r="BE155" s="257">
        <f>IF(N155="základní",J155,0)</f>
        <v>0</v>
      </c>
      <c r="BF155" s="257">
        <f>IF(N155="snížená",J155,0)</f>
        <v>0</v>
      </c>
      <c r="BG155" s="257">
        <f>IF(N155="zákl. přenesená",J155,0)</f>
        <v>0</v>
      </c>
      <c r="BH155" s="257">
        <f>IF(N155="sníž. přenesená",J155,0)</f>
        <v>0</v>
      </c>
      <c r="BI155" s="257">
        <f>IF(N155="nulová",J155,0)</f>
        <v>0</v>
      </c>
      <c r="BJ155" s="17" t="s">
        <v>83</v>
      </c>
      <c r="BK155" s="257">
        <f>ROUND(I155*H155,2)</f>
        <v>0</v>
      </c>
      <c r="BL155" s="17" t="s">
        <v>705</v>
      </c>
      <c r="BM155" s="256" t="s">
        <v>609</v>
      </c>
    </row>
    <row r="156" s="2" customFormat="1" ht="21.75" customHeight="1">
      <c r="A156" s="38"/>
      <c r="B156" s="39"/>
      <c r="C156" s="296" t="s">
        <v>271</v>
      </c>
      <c r="D156" s="296" t="s">
        <v>492</v>
      </c>
      <c r="E156" s="297" t="s">
        <v>1157</v>
      </c>
      <c r="F156" s="298" t="s">
        <v>1158</v>
      </c>
      <c r="G156" s="299" t="s">
        <v>1109</v>
      </c>
      <c r="H156" s="300">
        <v>4</v>
      </c>
      <c r="I156" s="301"/>
      <c r="J156" s="302">
        <f>ROUND(I156*H156,2)</f>
        <v>0</v>
      </c>
      <c r="K156" s="303"/>
      <c r="L156" s="304"/>
      <c r="M156" s="305" t="s">
        <v>1</v>
      </c>
      <c r="N156" s="306" t="s">
        <v>41</v>
      </c>
      <c r="O156" s="91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6" t="s">
        <v>1110</v>
      </c>
      <c r="AT156" s="256" t="s">
        <v>492</v>
      </c>
      <c r="AU156" s="256" t="s">
        <v>85</v>
      </c>
      <c r="AY156" s="17" t="s">
        <v>152</v>
      </c>
      <c r="BE156" s="257">
        <f>IF(N156="základní",J156,0)</f>
        <v>0</v>
      </c>
      <c r="BF156" s="257">
        <f>IF(N156="snížená",J156,0)</f>
        <v>0</v>
      </c>
      <c r="BG156" s="257">
        <f>IF(N156="zákl. přenesená",J156,0)</f>
        <v>0</v>
      </c>
      <c r="BH156" s="257">
        <f>IF(N156="sníž. přenesená",J156,0)</f>
        <v>0</v>
      </c>
      <c r="BI156" s="257">
        <f>IF(N156="nulová",J156,0)</f>
        <v>0</v>
      </c>
      <c r="BJ156" s="17" t="s">
        <v>83</v>
      </c>
      <c r="BK156" s="257">
        <f>ROUND(I156*H156,2)</f>
        <v>0</v>
      </c>
      <c r="BL156" s="17" t="s">
        <v>705</v>
      </c>
      <c r="BM156" s="256" t="s">
        <v>619</v>
      </c>
    </row>
    <row r="157" s="2" customFormat="1" ht="21.75" customHeight="1">
      <c r="A157" s="38"/>
      <c r="B157" s="39"/>
      <c r="C157" s="296" t="s">
        <v>7</v>
      </c>
      <c r="D157" s="296" t="s">
        <v>492</v>
      </c>
      <c r="E157" s="297" t="s">
        <v>1159</v>
      </c>
      <c r="F157" s="298" t="s">
        <v>1160</v>
      </c>
      <c r="G157" s="299" t="s">
        <v>1109</v>
      </c>
      <c r="H157" s="300">
        <v>2</v>
      </c>
      <c r="I157" s="301"/>
      <c r="J157" s="302">
        <f>ROUND(I157*H157,2)</f>
        <v>0</v>
      </c>
      <c r="K157" s="303"/>
      <c r="L157" s="304"/>
      <c r="M157" s="305" t="s">
        <v>1</v>
      </c>
      <c r="N157" s="306" t="s">
        <v>41</v>
      </c>
      <c r="O157" s="91"/>
      <c r="P157" s="254">
        <f>O157*H157</f>
        <v>0</v>
      </c>
      <c r="Q157" s="254">
        <v>0</v>
      </c>
      <c r="R157" s="254">
        <f>Q157*H157</f>
        <v>0</v>
      </c>
      <c r="S157" s="254">
        <v>0</v>
      </c>
      <c r="T157" s="25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6" t="s">
        <v>1110</v>
      </c>
      <c r="AT157" s="256" t="s">
        <v>492</v>
      </c>
      <c r="AU157" s="256" t="s">
        <v>85</v>
      </c>
      <c r="AY157" s="17" t="s">
        <v>152</v>
      </c>
      <c r="BE157" s="257">
        <f>IF(N157="základní",J157,0)</f>
        <v>0</v>
      </c>
      <c r="BF157" s="257">
        <f>IF(N157="snížená",J157,0)</f>
        <v>0</v>
      </c>
      <c r="BG157" s="257">
        <f>IF(N157="zákl. přenesená",J157,0)</f>
        <v>0</v>
      </c>
      <c r="BH157" s="257">
        <f>IF(N157="sníž. přenesená",J157,0)</f>
        <v>0</v>
      </c>
      <c r="BI157" s="257">
        <f>IF(N157="nulová",J157,0)</f>
        <v>0</v>
      </c>
      <c r="BJ157" s="17" t="s">
        <v>83</v>
      </c>
      <c r="BK157" s="257">
        <f>ROUND(I157*H157,2)</f>
        <v>0</v>
      </c>
      <c r="BL157" s="17" t="s">
        <v>705</v>
      </c>
      <c r="BM157" s="256" t="s">
        <v>627</v>
      </c>
    </row>
    <row r="158" s="2" customFormat="1" ht="21.75" customHeight="1">
      <c r="A158" s="38"/>
      <c r="B158" s="39"/>
      <c r="C158" s="296" t="s">
        <v>282</v>
      </c>
      <c r="D158" s="296" t="s">
        <v>492</v>
      </c>
      <c r="E158" s="297" t="s">
        <v>1161</v>
      </c>
      <c r="F158" s="298" t="s">
        <v>1162</v>
      </c>
      <c r="G158" s="299" t="s">
        <v>1109</v>
      </c>
      <c r="H158" s="300">
        <v>4</v>
      </c>
      <c r="I158" s="301"/>
      <c r="J158" s="302">
        <f>ROUND(I158*H158,2)</f>
        <v>0</v>
      </c>
      <c r="K158" s="303"/>
      <c r="L158" s="304"/>
      <c r="M158" s="305" t="s">
        <v>1</v>
      </c>
      <c r="N158" s="306" t="s">
        <v>41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1110</v>
      </c>
      <c r="AT158" s="256" t="s">
        <v>492</v>
      </c>
      <c r="AU158" s="256" t="s">
        <v>85</v>
      </c>
      <c r="AY158" s="17" t="s">
        <v>152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83</v>
      </c>
      <c r="BK158" s="257">
        <f>ROUND(I158*H158,2)</f>
        <v>0</v>
      </c>
      <c r="BL158" s="17" t="s">
        <v>705</v>
      </c>
      <c r="BM158" s="256" t="s">
        <v>640</v>
      </c>
    </row>
    <row r="159" s="2" customFormat="1" ht="16.5" customHeight="1">
      <c r="A159" s="38"/>
      <c r="B159" s="39"/>
      <c r="C159" s="296" t="s">
        <v>286</v>
      </c>
      <c r="D159" s="296" t="s">
        <v>492</v>
      </c>
      <c r="E159" s="297" t="s">
        <v>1163</v>
      </c>
      <c r="F159" s="298" t="s">
        <v>1164</v>
      </c>
      <c r="G159" s="299" t="s">
        <v>1109</v>
      </c>
      <c r="H159" s="300">
        <v>15</v>
      </c>
      <c r="I159" s="301"/>
      <c r="J159" s="302">
        <f>ROUND(I159*H159,2)</f>
        <v>0</v>
      </c>
      <c r="K159" s="303"/>
      <c r="L159" s="304"/>
      <c r="M159" s="305" t="s">
        <v>1</v>
      </c>
      <c r="N159" s="306" t="s">
        <v>41</v>
      </c>
      <c r="O159" s="91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6" t="s">
        <v>1110</v>
      </c>
      <c r="AT159" s="256" t="s">
        <v>492</v>
      </c>
      <c r="AU159" s="256" t="s">
        <v>85</v>
      </c>
      <c r="AY159" s="17" t="s">
        <v>152</v>
      </c>
      <c r="BE159" s="257">
        <f>IF(N159="základní",J159,0)</f>
        <v>0</v>
      </c>
      <c r="BF159" s="257">
        <f>IF(N159="snížená",J159,0)</f>
        <v>0</v>
      </c>
      <c r="BG159" s="257">
        <f>IF(N159="zákl. přenesená",J159,0)</f>
        <v>0</v>
      </c>
      <c r="BH159" s="257">
        <f>IF(N159="sníž. přenesená",J159,0)</f>
        <v>0</v>
      </c>
      <c r="BI159" s="257">
        <f>IF(N159="nulová",J159,0)</f>
        <v>0</v>
      </c>
      <c r="BJ159" s="17" t="s">
        <v>83</v>
      </c>
      <c r="BK159" s="257">
        <f>ROUND(I159*H159,2)</f>
        <v>0</v>
      </c>
      <c r="BL159" s="17" t="s">
        <v>705</v>
      </c>
      <c r="BM159" s="256" t="s">
        <v>649</v>
      </c>
    </row>
    <row r="160" s="12" customFormat="1" ht="22.8" customHeight="1">
      <c r="A160" s="12"/>
      <c r="B160" s="228"/>
      <c r="C160" s="229"/>
      <c r="D160" s="230" t="s">
        <v>75</v>
      </c>
      <c r="E160" s="242" t="s">
        <v>1165</v>
      </c>
      <c r="F160" s="242" t="s">
        <v>1166</v>
      </c>
      <c r="G160" s="229"/>
      <c r="H160" s="229"/>
      <c r="I160" s="232"/>
      <c r="J160" s="243">
        <f>BK160</f>
        <v>0</v>
      </c>
      <c r="K160" s="229"/>
      <c r="L160" s="234"/>
      <c r="M160" s="235"/>
      <c r="N160" s="236"/>
      <c r="O160" s="236"/>
      <c r="P160" s="237">
        <f>SUM(P161:P164)</f>
        <v>0</v>
      </c>
      <c r="Q160" s="236"/>
      <c r="R160" s="237">
        <f>SUM(R161:R164)</f>
        <v>0</v>
      </c>
      <c r="S160" s="236"/>
      <c r="T160" s="238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9" t="s">
        <v>173</v>
      </c>
      <c r="AT160" s="240" t="s">
        <v>75</v>
      </c>
      <c r="AU160" s="240" t="s">
        <v>83</v>
      </c>
      <c r="AY160" s="239" t="s">
        <v>152</v>
      </c>
      <c r="BK160" s="241">
        <f>SUM(BK161:BK164)</f>
        <v>0</v>
      </c>
    </row>
    <row r="161" s="2" customFormat="1" ht="21.75" customHeight="1">
      <c r="A161" s="38"/>
      <c r="B161" s="39"/>
      <c r="C161" s="244" t="s">
        <v>290</v>
      </c>
      <c r="D161" s="244" t="s">
        <v>155</v>
      </c>
      <c r="E161" s="245" t="s">
        <v>1167</v>
      </c>
      <c r="F161" s="246" t="s">
        <v>1168</v>
      </c>
      <c r="G161" s="247" t="s">
        <v>274</v>
      </c>
      <c r="H161" s="248">
        <v>1</v>
      </c>
      <c r="I161" s="249"/>
      <c r="J161" s="250">
        <f>ROUND(I161*H161,2)</f>
        <v>0</v>
      </c>
      <c r="K161" s="251"/>
      <c r="L161" s="44"/>
      <c r="M161" s="252" t="s">
        <v>1</v>
      </c>
      <c r="N161" s="253" t="s">
        <v>41</v>
      </c>
      <c r="O161" s="91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6" t="s">
        <v>705</v>
      </c>
      <c r="AT161" s="256" t="s">
        <v>155</v>
      </c>
      <c r="AU161" s="256" t="s">
        <v>85</v>
      </c>
      <c r="AY161" s="17" t="s">
        <v>152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7" t="s">
        <v>83</v>
      </c>
      <c r="BK161" s="257">
        <f>ROUND(I161*H161,2)</f>
        <v>0</v>
      </c>
      <c r="BL161" s="17" t="s">
        <v>705</v>
      </c>
      <c r="BM161" s="256" t="s">
        <v>658</v>
      </c>
    </row>
    <row r="162" s="2" customFormat="1" ht="21.75" customHeight="1">
      <c r="A162" s="38"/>
      <c r="B162" s="39"/>
      <c r="C162" s="244" t="s">
        <v>295</v>
      </c>
      <c r="D162" s="244" t="s">
        <v>155</v>
      </c>
      <c r="E162" s="245" t="s">
        <v>1169</v>
      </c>
      <c r="F162" s="246" t="s">
        <v>1170</v>
      </c>
      <c r="G162" s="247" t="s">
        <v>274</v>
      </c>
      <c r="H162" s="248">
        <v>1</v>
      </c>
      <c r="I162" s="249"/>
      <c r="J162" s="250">
        <f>ROUND(I162*H162,2)</f>
        <v>0</v>
      </c>
      <c r="K162" s="251"/>
      <c r="L162" s="44"/>
      <c r="M162" s="252" t="s">
        <v>1</v>
      </c>
      <c r="N162" s="253" t="s">
        <v>41</v>
      </c>
      <c r="O162" s="91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705</v>
      </c>
      <c r="AT162" s="256" t="s">
        <v>155</v>
      </c>
      <c r="AU162" s="256" t="s">
        <v>85</v>
      </c>
      <c r="AY162" s="17" t="s">
        <v>152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83</v>
      </c>
      <c r="BK162" s="257">
        <f>ROUND(I162*H162,2)</f>
        <v>0</v>
      </c>
      <c r="BL162" s="17" t="s">
        <v>705</v>
      </c>
      <c r="BM162" s="256" t="s">
        <v>669</v>
      </c>
    </row>
    <row r="163" s="2" customFormat="1" ht="16.5" customHeight="1">
      <c r="A163" s="38"/>
      <c r="B163" s="39"/>
      <c r="C163" s="244" t="s">
        <v>299</v>
      </c>
      <c r="D163" s="244" t="s">
        <v>155</v>
      </c>
      <c r="E163" s="245" t="s">
        <v>1171</v>
      </c>
      <c r="F163" s="246" t="s">
        <v>1172</v>
      </c>
      <c r="G163" s="247" t="s">
        <v>274</v>
      </c>
      <c r="H163" s="248">
        <v>1</v>
      </c>
      <c r="I163" s="249"/>
      <c r="J163" s="250">
        <f>ROUND(I163*H163,2)</f>
        <v>0</v>
      </c>
      <c r="K163" s="251"/>
      <c r="L163" s="44"/>
      <c r="M163" s="252" t="s">
        <v>1</v>
      </c>
      <c r="N163" s="253" t="s">
        <v>41</v>
      </c>
      <c r="O163" s="91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6" t="s">
        <v>705</v>
      </c>
      <c r="AT163" s="256" t="s">
        <v>155</v>
      </c>
      <c r="AU163" s="256" t="s">
        <v>85</v>
      </c>
      <c r="AY163" s="17" t="s">
        <v>152</v>
      </c>
      <c r="BE163" s="257">
        <f>IF(N163="základní",J163,0)</f>
        <v>0</v>
      </c>
      <c r="BF163" s="257">
        <f>IF(N163="snížená",J163,0)</f>
        <v>0</v>
      </c>
      <c r="BG163" s="257">
        <f>IF(N163="zákl. přenesená",J163,0)</f>
        <v>0</v>
      </c>
      <c r="BH163" s="257">
        <f>IF(N163="sníž. přenesená",J163,0)</f>
        <v>0</v>
      </c>
      <c r="BI163" s="257">
        <f>IF(N163="nulová",J163,0)</f>
        <v>0</v>
      </c>
      <c r="BJ163" s="17" t="s">
        <v>83</v>
      </c>
      <c r="BK163" s="257">
        <f>ROUND(I163*H163,2)</f>
        <v>0</v>
      </c>
      <c r="BL163" s="17" t="s">
        <v>705</v>
      </c>
      <c r="BM163" s="256" t="s">
        <v>1173</v>
      </c>
    </row>
    <row r="164" s="2" customFormat="1" ht="16.5" customHeight="1">
      <c r="A164" s="38"/>
      <c r="B164" s="39"/>
      <c r="C164" s="244" t="s">
        <v>307</v>
      </c>
      <c r="D164" s="244" t="s">
        <v>155</v>
      </c>
      <c r="E164" s="245" t="s">
        <v>1174</v>
      </c>
      <c r="F164" s="246" t="s">
        <v>1175</v>
      </c>
      <c r="G164" s="247" t="s">
        <v>274</v>
      </c>
      <c r="H164" s="248">
        <v>1</v>
      </c>
      <c r="I164" s="249"/>
      <c r="J164" s="250">
        <f>ROUND(I164*H164,2)</f>
        <v>0</v>
      </c>
      <c r="K164" s="251"/>
      <c r="L164" s="44"/>
      <c r="M164" s="252" t="s">
        <v>1</v>
      </c>
      <c r="N164" s="253" t="s">
        <v>41</v>
      </c>
      <c r="O164" s="91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6" t="s">
        <v>705</v>
      </c>
      <c r="AT164" s="256" t="s">
        <v>155</v>
      </c>
      <c r="AU164" s="256" t="s">
        <v>85</v>
      </c>
      <c r="AY164" s="17" t="s">
        <v>152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7" t="s">
        <v>83</v>
      </c>
      <c r="BK164" s="257">
        <f>ROUND(I164*H164,2)</f>
        <v>0</v>
      </c>
      <c r="BL164" s="17" t="s">
        <v>705</v>
      </c>
      <c r="BM164" s="256" t="s">
        <v>1176</v>
      </c>
    </row>
    <row r="165" s="12" customFormat="1" ht="22.8" customHeight="1">
      <c r="A165" s="12"/>
      <c r="B165" s="228"/>
      <c r="C165" s="229"/>
      <c r="D165" s="230" t="s">
        <v>75</v>
      </c>
      <c r="E165" s="242" t="s">
        <v>1177</v>
      </c>
      <c r="F165" s="242" t="s">
        <v>1178</v>
      </c>
      <c r="G165" s="229"/>
      <c r="H165" s="229"/>
      <c r="I165" s="232"/>
      <c r="J165" s="243">
        <f>BK165</f>
        <v>0</v>
      </c>
      <c r="K165" s="229"/>
      <c r="L165" s="234"/>
      <c r="M165" s="235"/>
      <c r="N165" s="236"/>
      <c r="O165" s="236"/>
      <c r="P165" s="237">
        <f>SUM(P166:P167)</f>
        <v>0</v>
      </c>
      <c r="Q165" s="236"/>
      <c r="R165" s="237">
        <f>SUM(R166:R167)</f>
        <v>0</v>
      </c>
      <c r="S165" s="236"/>
      <c r="T165" s="238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9" t="s">
        <v>173</v>
      </c>
      <c r="AT165" s="240" t="s">
        <v>75</v>
      </c>
      <c r="AU165" s="240" t="s">
        <v>83</v>
      </c>
      <c r="AY165" s="239" t="s">
        <v>152</v>
      </c>
      <c r="BK165" s="241">
        <f>SUM(BK166:BK167)</f>
        <v>0</v>
      </c>
    </row>
    <row r="166" s="2" customFormat="1" ht="16.5" customHeight="1">
      <c r="A166" s="38"/>
      <c r="B166" s="39"/>
      <c r="C166" s="244" t="s">
        <v>317</v>
      </c>
      <c r="D166" s="244" t="s">
        <v>155</v>
      </c>
      <c r="E166" s="245" t="s">
        <v>1179</v>
      </c>
      <c r="F166" s="246" t="s">
        <v>1180</v>
      </c>
      <c r="G166" s="247" t="s">
        <v>1109</v>
      </c>
      <c r="H166" s="248">
        <v>1</v>
      </c>
      <c r="I166" s="249"/>
      <c r="J166" s="250">
        <f>ROUND(I166*H166,2)</f>
        <v>0</v>
      </c>
      <c r="K166" s="251"/>
      <c r="L166" s="44"/>
      <c r="M166" s="252" t="s">
        <v>1</v>
      </c>
      <c r="N166" s="253" t="s">
        <v>41</v>
      </c>
      <c r="O166" s="91"/>
      <c r="P166" s="254">
        <f>O166*H166</f>
        <v>0</v>
      </c>
      <c r="Q166" s="254">
        <v>0</v>
      </c>
      <c r="R166" s="254">
        <f>Q166*H166</f>
        <v>0</v>
      </c>
      <c r="S166" s="254">
        <v>0</v>
      </c>
      <c r="T166" s="25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6" t="s">
        <v>705</v>
      </c>
      <c r="AT166" s="256" t="s">
        <v>155</v>
      </c>
      <c r="AU166" s="256" t="s">
        <v>85</v>
      </c>
      <c r="AY166" s="17" t="s">
        <v>152</v>
      </c>
      <c r="BE166" s="257">
        <f>IF(N166="základní",J166,0)</f>
        <v>0</v>
      </c>
      <c r="BF166" s="257">
        <f>IF(N166="snížená",J166,0)</f>
        <v>0</v>
      </c>
      <c r="BG166" s="257">
        <f>IF(N166="zákl. přenesená",J166,0)</f>
        <v>0</v>
      </c>
      <c r="BH166" s="257">
        <f>IF(N166="sníž. přenesená",J166,0)</f>
        <v>0</v>
      </c>
      <c r="BI166" s="257">
        <f>IF(N166="nulová",J166,0)</f>
        <v>0</v>
      </c>
      <c r="BJ166" s="17" t="s">
        <v>83</v>
      </c>
      <c r="BK166" s="257">
        <f>ROUND(I166*H166,2)</f>
        <v>0</v>
      </c>
      <c r="BL166" s="17" t="s">
        <v>705</v>
      </c>
      <c r="BM166" s="256" t="s">
        <v>677</v>
      </c>
    </row>
    <row r="167" s="2" customFormat="1" ht="16.5" customHeight="1">
      <c r="A167" s="38"/>
      <c r="B167" s="39"/>
      <c r="C167" s="244" t="s">
        <v>325</v>
      </c>
      <c r="D167" s="244" t="s">
        <v>155</v>
      </c>
      <c r="E167" s="245" t="s">
        <v>1181</v>
      </c>
      <c r="F167" s="246" t="s">
        <v>1182</v>
      </c>
      <c r="G167" s="247" t="s">
        <v>1109</v>
      </c>
      <c r="H167" s="248">
        <v>1</v>
      </c>
      <c r="I167" s="249"/>
      <c r="J167" s="250">
        <f>ROUND(I167*H167,2)</f>
        <v>0</v>
      </c>
      <c r="K167" s="251"/>
      <c r="L167" s="44"/>
      <c r="M167" s="252" t="s">
        <v>1</v>
      </c>
      <c r="N167" s="253" t="s">
        <v>41</v>
      </c>
      <c r="O167" s="91"/>
      <c r="P167" s="254">
        <f>O167*H167</f>
        <v>0</v>
      </c>
      <c r="Q167" s="254">
        <v>0</v>
      </c>
      <c r="R167" s="254">
        <f>Q167*H167</f>
        <v>0</v>
      </c>
      <c r="S167" s="254">
        <v>0</v>
      </c>
      <c r="T167" s="25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6" t="s">
        <v>705</v>
      </c>
      <c r="AT167" s="256" t="s">
        <v>155</v>
      </c>
      <c r="AU167" s="256" t="s">
        <v>85</v>
      </c>
      <c r="AY167" s="17" t="s">
        <v>152</v>
      </c>
      <c r="BE167" s="257">
        <f>IF(N167="základní",J167,0)</f>
        <v>0</v>
      </c>
      <c r="BF167" s="257">
        <f>IF(N167="snížená",J167,0)</f>
        <v>0</v>
      </c>
      <c r="BG167" s="257">
        <f>IF(N167="zákl. přenesená",J167,0)</f>
        <v>0</v>
      </c>
      <c r="BH167" s="257">
        <f>IF(N167="sníž. přenesená",J167,0)</f>
        <v>0</v>
      </c>
      <c r="BI167" s="257">
        <f>IF(N167="nulová",J167,0)</f>
        <v>0</v>
      </c>
      <c r="BJ167" s="17" t="s">
        <v>83</v>
      </c>
      <c r="BK167" s="257">
        <f>ROUND(I167*H167,2)</f>
        <v>0</v>
      </c>
      <c r="BL167" s="17" t="s">
        <v>705</v>
      </c>
      <c r="BM167" s="256" t="s">
        <v>686</v>
      </c>
    </row>
    <row r="168" s="12" customFormat="1" ht="22.8" customHeight="1">
      <c r="A168" s="12"/>
      <c r="B168" s="228"/>
      <c r="C168" s="229"/>
      <c r="D168" s="230" t="s">
        <v>75</v>
      </c>
      <c r="E168" s="242" t="s">
        <v>1183</v>
      </c>
      <c r="F168" s="242" t="s">
        <v>1184</v>
      </c>
      <c r="G168" s="229"/>
      <c r="H168" s="229"/>
      <c r="I168" s="232"/>
      <c r="J168" s="243">
        <f>BK168</f>
        <v>0</v>
      </c>
      <c r="K168" s="229"/>
      <c r="L168" s="234"/>
      <c r="M168" s="235"/>
      <c r="N168" s="236"/>
      <c r="O168" s="236"/>
      <c r="P168" s="237">
        <f>SUM(P169:P172)</f>
        <v>0</v>
      </c>
      <c r="Q168" s="236"/>
      <c r="R168" s="237">
        <f>SUM(R169:R172)</f>
        <v>0</v>
      </c>
      <c r="S168" s="236"/>
      <c r="T168" s="238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9" t="s">
        <v>173</v>
      </c>
      <c r="AT168" s="240" t="s">
        <v>75</v>
      </c>
      <c r="AU168" s="240" t="s">
        <v>83</v>
      </c>
      <c r="AY168" s="239" t="s">
        <v>152</v>
      </c>
      <c r="BK168" s="241">
        <f>SUM(BK169:BK172)</f>
        <v>0</v>
      </c>
    </row>
    <row r="169" s="2" customFormat="1" ht="21.75" customHeight="1">
      <c r="A169" s="38"/>
      <c r="B169" s="39"/>
      <c r="C169" s="244" t="s">
        <v>331</v>
      </c>
      <c r="D169" s="244" t="s">
        <v>155</v>
      </c>
      <c r="E169" s="245" t="s">
        <v>1185</v>
      </c>
      <c r="F169" s="246" t="s">
        <v>1186</v>
      </c>
      <c r="G169" s="247" t="s">
        <v>1109</v>
      </c>
      <c r="H169" s="248">
        <v>1</v>
      </c>
      <c r="I169" s="249"/>
      <c r="J169" s="250">
        <f>ROUND(I169*H169,2)</f>
        <v>0</v>
      </c>
      <c r="K169" s="251"/>
      <c r="L169" s="44"/>
      <c r="M169" s="252" t="s">
        <v>1</v>
      </c>
      <c r="N169" s="253" t="s">
        <v>41</v>
      </c>
      <c r="O169" s="91"/>
      <c r="P169" s="254">
        <f>O169*H169</f>
        <v>0</v>
      </c>
      <c r="Q169" s="254">
        <v>0</v>
      </c>
      <c r="R169" s="254">
        <f>Q169*H169</f>
        <v>0</v>
      </c>
      <c r="S169" s="254">
        <v>0</v>
      </c>
      <c r="T169" s="25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6" t="s">
        <v>705</v>
      </c>
      <c r="AT169" s="256" t="s">
        <v>155</v>
      </c>
      <c r="AU169" s="256" t="s">
        <v>85</v>
      </c>
      <c r="AY169" s="17" t="s">
        <v>152</v>
      </c>
      <c r="BE169" s="257">
        <f>IF(N169="základní",J169,0)</f>
        <v>0</v>
      </c>
      <c r="BF169" s="257">
        <f>IF(N169="snížená",J169,0)</f>
        <v>0</v>
      </c>
      <c r="BG169" s="257">
        <f>IF(N169="zákl. přenesená",J169,0)</f>
        <v>0</v>
      </c>
      <c r="BH169" s="257">
        <f>IF(N169="sníž. přenesená",J169,0)</f>
        <v>0</v>
      </c>
      <c r="BI169" s="257">
        <f>IF(N169="nulová",J169,0)</f>
        <v>0</v>
      </c>
      <c r="BJ169" s="17" t="s">
        <v>83</v>
      </c>
      <c r="BK169" s="257">
        <f>ROUND(I169*H169,2)</f>
        <v>0</v>
      </c>
      <c r="BL169" s="17" t="s">
        <v>705</v>
      </c>
      <c r="BM169" s="256" t="s">
        <v>695</v>
      </c>
    </row>
    <row r="170" s="2" customFormat="1" ht="16.5" customHeight="1">
      <c r="A170" s="38"/>
      <c r="B170" s="39"/>
      <c r="C170" s="244" t="s">
        <v>340</v>
      </c>
      <c r="D170" s="244" t="s">
        <v>155</v>
      </c>
      <c r="E170" s="245" t="s">
        <v>1187</v>
      </c>
      <c r="F170" s="246" t="s">
        <v>1188</v>
      </c>
      <c r="G170" s="247" t="s">
        <v>1109</v>
      </c>
      <c r="H170" s="248">
        <v>1</v>
      </c>
      <c r="I170" s="249"/>
      <c r="J170" s="250">
        <f>ROUND(I170*H170,2)</f>
        <v>0</v>
      </c>
      <c r="K170" s="251"/>
      <c r="L170" s="44"/>
      <c r="M170" s="252" t="s">
        <v>1</v>
      </c>
      <c r="N170" s="253" t="s">
        <v>41</v>
      </c>
      <c r="O170" s="91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6" t="s">
        <v>705</v>
      </c>
      <c r="AT170" s="256" t="s">
        <v>155</v>
      </c>
      <c r="AU170" s="256" t="s">
        <v>85</v>
      </c>
      <c r="AY170" s="17" t="s">
        <v>152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7" t="s">
        <v>83</v>
      </c>
      <c r="BK170" s="257">
        <f>ROUND(I170*H170,2)</f>
        <v>0</v>
      </c>
      <c r="BL170" s="17" t="s">
        <v>705</v>
      </c>
      <c r="BM170" s="256" t="s">
        <v>705</v>
      </c>
    </row>
    <row r="171" s="2" customFormat="1" ht="16.5" customHeight="1">
      <c r="A171" s="38"/>
      <c r="B171" s="39"/>
      <c r="C171" s="244" t="s">
        <v>355</v>
      </c>
      <c r="D171" s="244" t="s">
        <v>155</v>
      </c>
      <c r="E171" s="245" t="s">
        <v>1189</v>
      </c>
      <c r="F171" s="246" t="s">
        <v>1190</v>
      </c>
      <c r="G171" s="247" t="s">
        <v>1109</v>
      </c>
      <c r="H171" s="248">
        <v>1</v>
      </c>
      <c r="I171" s="249"/>
      <c r="J171" s="250">
        <f>ROUND(I171*H171,2)</f>
        <v>0</v>
      </c>
      <c r="K171" s="251"/>
      <c r="L171" s="44"/>
      <c r="M171" s="252" t="s">
        <v>1</v>
      </c>
      <c r="N171" s="253" t="s">
        <v>41</v>
      </c>
      <c r="O171" s="91"/>
      <c r="P171" s="254">
        <f>O171*H171</f>
        <v>0</v>
      </c>
      <c r="Q171" s="254">
        <v>0</v>
      </c>
      <c r="R171" s="254">
        <f>Q171*H171</f>
        <v>0</v>
      </c>
      <c r="S171" s="254">
        <v>0</v>
      </c>
      <c r="T171" s="25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6" t="s">
        <v>705</v>
      </c>
      <c r="AT171" s="256" t="s">
        <v>155</v>
      </c>
      <c r="AU171" s="256" t="s">
        <v>85</v>
      </c>
      <c r="AY171" s="17" t="s">
        <v>152</v>
      </c>
      <c r="BE171" s="257">
        <f>IF(N171="základní",J171,0)</f>
        <v>0</v>
      </c>
      <c r="BF171" s="257">
        <f>IF(N171="snížená",J171,0)</f>
        <v>0</v>
      </c>
      <c r="BG171" s="257">
        <f>IF(N171="zákl. přenesená",J171,0)</f>
        <v>0</v>
      </c>
      <c r="BH171" s="257">
        <f>IF(N171="sníž. přenesená",J171,0)</f>
        <v>0</v>
      </c>
      <c r="BI171" s="257">
        <f>IF(N171="nulová",J171,0)</f>
        <v>0</v>
      </c>
      <c r="BJ171" s="17" t="s">
        <v>83</v>
      </c>
      <c r="BK171" s="257">
        <f>ROUND(I171*H171,2)</f>
        <v>0</v>
      </c>
      <c r="BL171" s="17" t="s">
        <v>705</v>
      </c>
      <c r="BM171" s="256" t="s">
        <v>721</v>
      </c>
    </row>
    <row r="172" s="2" customFormat="1" ht="16.5" customHeight="1">
      <c r="A172" s="38"/>
      <c r="B172" s="39"/>
      <c r="C172" s="244" t="s">
        <v>361</v>
      </c>
      <c r="D172" s="244" t="s">
        <v>155</v>
      </c>
      <c r="E172" s="245" t="s">
        <v>1191</v>
      </c>
      <c r="F172" s="246" t="s">
        <v>1192</v>
      </c>
      <c r="G172" s="247" t="s">
        <v>1109</v>
      </c>
      <c r="H172" s="248">
        <v>1</v>
      </c>
      <c r="I172" s="249"/>
      <c r="J172" s="250">
        <f>ROUND(I172*H172,2)</f>
        <v>0</v>
      </c>
      <c r="K172" s="251"/>
      <c r="L172" s="44"/>
      <c r="M172" s="291" t="s">
        <v>1</v>
      </c>
      <c r="N172" s="292" t="s">
        <v>41</v>
      </c>
      <c r="O172" s="293"/>
      <c r="P172" s="294">
        <f>O172*H172</f>
        <v>0</v>
      </c>
      <c r="Q172" s="294">
        <v>0</v>
      </c>
      <c r="R172" s="294">
        <f>Q172*H172</f>
        <v>0</v>
      </c>
      <c r="S172" s="294">
        <v>0</v>
      </c>
      <c r="T172" s="29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6" t="s">
        <v>705</v>
      </c>
      <c r="AT172" s="256" t="s">
        <v>155</v>
      </c>
      <c r="AU172" s="256" t="s">
        <v>85</v>
      </c>
      <c r="AY172" s="17" t="s">
        <v>152</v>
      </c>
      <c r="BE172" s="257">
        <f>IF(N172="základní",J172,0)</f>
        <v>0</v>
      </c>
      <c r="BF172" s="257">
        <f>IF(N172="snížená",J172,0)</f>
        <v>0</v>
      </c>
      <c r="BG172" s="257">
        <f>IF(N172="zákl. přenesená",J172,0)</f>
        <v>0</v>
      </c>
      <c r="BH172" s="257">
        <f>IF(N172="sníž. přenesená",J172,0)</f>
        <v>0</v>
      </c>
      <c r="BI172" s="257">
        <f>IF(N172="nulová",J172,0)</f>
        <v>0</v>
      </c>
      <c r="BJ172" s="17" t="s">
        <v>83</v>
      </c>
      <c r="BK172" s="257">
        <f>ROUND(I172*H172,2)</f>
        <v>0</v>
      </c>
      <c r="BL172" s="17" t="s">
        <v>705</v>
      </c>
      <c r="BM172" s="256" t="s">
        <v>729</v>
      </c>
    </row>
    <row r="173" s="2" customFormat="1" ht="6.96" customHeight="1">
      <c r="A173" s="38"/>
      <c r="B173" s="66"/>
      <c r="C173" s="67"/>
      <c r="D173" s="67"/>
      <c r="E173" s="67"/>
      <c r="F173" s="67"/>
      <c r="G173" s="67"/>
      <c r="H173" s="67"/>
      <c r="I173" s="192"/>
      <c r="J173" s="67"/>
      <c r="K173" s="67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ziDVTfLbWhN27Plvka2U3HmcWqsd7B+tB8MQ8P6je2UEW+O5EiPczYCH5KY7XPPrPVHOcBNwkkffJFUVCXQrJw==" hashValue="aUU4MbO/HXh9BbyaOCPU8UVKozAg7jm1livV9TpZgLf1C6sXZO5mdb05E0ZCFTquN19dOxG8LUQXLv7NWhIfTw==" algorithmName="SHA-512" password="CC35"/>
  <autoFilter ref="C125:K17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Přestavba školnického bytu na ředitelnu a zázemí ZUŠ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114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1193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6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33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27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35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36</v>
      </c>
      <c r="E30" s="38"/>
      <c r="F30" s="38"/>
      <c r="G30" s="38"/>
      <c r="H30" s="38"/>
      <c r="I30" s="154"/>
      <c r="J30" s="166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38</v>
      </c>
      <c r="G32" s="38"/>
      <c r="H32" s="38"/>
      <c r="I32" s="168" t="s">
        <v>37</v>
      </c>
      <c r="J32" s="167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40</v>
      </c>
      <c r="E33" s="152" t="s">
        <v>41</v>
      </c>
      <c r="F33" s="170">
        <f>ROUND((SUM(BE120:BE166)),  2)</f>
        <v>0</v>
      </c>
      <c r="G33" s="38"/>
      <c r="H33" s="38"/>
      <c r="I33" s="171">
        <v>0.20999999999999999</v>
      </c>
      <c r="J33" s="170">
        <f>ROUND(((SUM(BE120:BE166))*I33),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42</v>
      </c>
      <c r="F34" s="170">
        <f>ROUND((SUM(BF120:BF166)),  2)</f>
        <v>0</v>
      </c>
      <c r="G34" s="38"/>
      <c r="H34" s="38"/>
      <c r="I34" s="171">
        <v>0.14999999999999999</v>
      </c>
      <c r="J34" s="170">
        <f>ROUND(((SUM(BF120:BF166))*I34),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43</v>
      </c>
      <c r="F35" s="170">
        <f>ROUND((SUM(BG120:BG166)),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44</v>
      </c>
      <c r="F36" s="170">
        <f>ROUND((SUM(BH120:BH166)),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ROUND((SUM(BI120:BI166)),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46</v>
      </c>
      <c r="E39" s="174"/>
      <c r="F39" s="174"/>
      <c r="G39" s="175" t="s">
        <v>47</v>
      </c>
      <c r="H39" s="176" t="s">
        <v>48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Přestavba školnického bytu na ředitelnu a zázemí ZUŠ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PS 02 - EI - slaboproud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 Dělnického cvičiště 1100/1, Praha 6</v>
      </c>
      <c r="G89" s="40"/>
      <c r="H89" s="40"/>
      <c r="I89" s="156" t="s">
        <v>22</v>
      </c>
      <c r="J89" s="79" t="str">
        <f>IF(J12="","",J12)</f>
        <v>24. 2. 2020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MČ Praha 6, Odbor školství, Čs. armády 601/23, P6</v>
      </c>
      <c r="G91" s="40"/>
      <c r="H91" s="40"/>
      <c r="I91" s="156" t="s">
        <v>30</v>
      </c>
      <c r="J91" s="36" t="str">
        <f>E21</f>
        <v>D PLUS PROJEKTOVÁ A INŽENÝRSKÁ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119</v>
      </c>
      <c r="D94" s="198"/>
      <c r="E94" s="198"/>
      <c r="F94" s="198"/>
      <c r="G94" s="198"/>
      <c r="H94" s="198"/>
      <c r="I94" s="199"/>
      <c r="J94" s="200" t="s">
        <v>120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121</v>
      </c>
      <c r="D96" s="40"/>
      <c r="E96" s="40"/>
      <c r="F96" s="40"/>
      <c r="G96" s="40"/>
      <c r="H96" s="40"/>
      <c r="I96" s="15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s="9" customFormat="1" ht="24.96" customHeight="1">
      <c r="A97" s="9"/>
      <c r="B97" s="202"/>
      <c r="C97" s="203"/>
      <c r="D97" s="204" t="s">
        <v>1194</v>
      </c>
      <c r="E97" s="205"/>
      <c r="F97" s="205"/>
      <c r="G97" s="205"/>
      <c r="H97" s="205"/>
      <c r="I97" s="206"/>
      <c r="J97" s="207">
        <f>J121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133"/>
      <c r="D98" s="210" t="s">
        <v>1195</v>
      </c>
      <c r="E98" s="211"/>
      <c r="F98" s="211"/>
      <c r="G98" s="211"/>
      <c r="H98" s="211"/>
      <c r="I98" s="212"/>
      <c r="J98" s="213">
        <f>J122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9"/>
      <c r="C99" s="133"/>
      <c r="D99" s="210" t="s">
        <v>1196</v>
      </c>
      <c r="E99" s="211"/>
      <c r="F99" s="211"/>
      <c r="G99" s="211"/>
      <c r="H99" s="211"/>
      <c r="I99" s="212"/>
      <c r="J99" s="213">
        <f>J152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9"/>
      <c r="C100" s="133"/>
      <c r="D100" s="210" t="s">
        <v>1197</v>
      </c>
      <c r="E100" s="211"/>
      <c r="F100" s="211"/>
      <c r="G100" s="211"/>
      <c r="H100" s="211"/>
      <c r="I100" s="212"/>
      <c r="J100" s="213">
        <f>J164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137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6" t="str">
        <f>E7</f>
        <v>Přestavba školnického bytu na ředitelnu a zázemí ZUŠ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114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PS 02 - EI - slaboproud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U Dělnického cvičiště 1100/1, Praha 6</v>
      </c>
      <c r="G114" s="40"/>
      <c r="H114" s="40"/>
      <c r="I114" s="156" t="s">
        <v>22</v>
      </c>
      <c r="J114" s="79" t="str">
        <f>IF(J12="","",J12)</f>
        <v>24. 2. 2020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MČ Praha 6, Odbor školství, Čs. armády 601/23, P6</v>
      </c>
      <c r="G116" s="40"/>
      <c r="H116" s="40"/>
      <c r="I116" s="156" t="s">
        <v>30</v>
      </c>
      <c r="J116" s="36" t="str">
        <f>E21</f>
        <v>D PLUS PROJEKTOVÁ A INŽENÝRSKÁ a.s.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56" t="s">
        <v>33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5"/>
      <c r="B119" s="216"/>
      <c r="C119" s="217" t="s">
        <v>138</v>
      </c>
      <c r="D119" s="218" t="s">
        <v>61</v>
      </c>
      <c r="E119" s="218" t="s">
        <v>57</v>
      </c>
      <c r="F119" s="218" t="s">
        <v>58</v>
      </c>
      <c r="G119" s="218" t="s">
        <v>139</v>
      </c>
      <c r="H119" s="218" t="s">
        <v>140</v>
      </c>
      <c r="I119" s="219" t="s">
        <v>141</v>
      </c>
      <c r="J119" s="220" t="s">
        <v>120</v>
      </c>
      <c r="K119" s="221" t="s">
        <v>142</v>
      </c>
      <c r="L119" s="222"/>
      <c r="M119" s="100" t="s">
        <v>1</v>
      </c>
      <c r="N119" s="101" t="s">
        <v>40</v>
      </c>
      <c r="O119" s="101" t="s">
        <v>143</v>
      </c>
      <c r="P119" s="101" t="s">
        <v>144</v>
      </c>
      <c r="Q119" s="101" t="s">
        <v>145</v>
      </c>
      <c r="R119" s="101" t="s">
        <v>146</v>
      </c>
      <c r="S119" s="101" t="s">
        <v>147</v>
      </c>
      <c r="T119" s="102" t="s">
        <v>148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8"/>
      <c r="B120" s="39"/>
      <c r="C120" s="107" t="s">
        <v>149</v>
      </c>
      <c r="D120" s="40"/>
      <c r="E120" s="40"/>
      <c r="F120" s="40"/>
      <c r="G120" s="40"/>
      <c r="H120" s="40"/>
      <c r="I120" s="154"/>
      <c r="J120" s="223">
        <f>BK120</f>
        <v>0</v>
      </c>
      <c r="K120" s="40"/>
      <c r="L120" s="44"/>
      <c r="M120" s="103"/>
      <c r="N120" s="224"/>
      <c r="O120" s="104"/>
      <c r="P120" s="225">
        <f>P121</f>
        <v>0</v>
      </c>
      <c r="Q120" s="104"/>
      <c r="R120" s="225">
        <f>R121</f>
        <v>0</v>
      </c>
      <c r="S120" s="104"/>
      <c r="T120" s="226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122</v>
      </c>
      <c r="BK120" s="227">
        <f>BK121</f>
        <v>0</v>
      </c>
    </row>
    <row r="121" s="12" customFormat="1" ht="25.92" customHeight="1">
      <c r="A121" s="12"/>
      <c r="B121" s="228"/>
      <c r="C121" s="229"/>
      <c r="D121" s="230" t="s">
        <v>75</v>
      </c>
      <c r="E121" s="231" t="s">
        <v>1198</v>
      </c>
      <c r="F121" s="231" t="s">
        <v>1199</v>
      </c>
      <c r="G121" s="229"/>
      <c r="H121" s="229"/>
      <c r="I121" s="232"/>
      <c r="J121" s="233">
        <f>BK121</f>
        <v>0</v>
      </c>
      <c r="K121" s="229"/>
      <c r="L121" s="234"/>
      <c r="M121" s="235"/>
      <c r="N121" s="236"/>
      <c r="O121" s="236"/>
      <c r="P121" s="237">
        <f>P122+P152+P164</f>
        <v>0</v>
      </c>
      <c r="Q121" s="236"/>
      <c r="R121" s="237">
        <f>R122+R152+R164</f>
        <v>0</v>
      </c>
      <c r="S121" s="236"/>
      <c r="T121" s="238">
        <f>T122+T152+T164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9" t="s">
        <v>173</v>
      </c>
      <c r="AT121" s="240" t="s">
        <v>75</v>
      </c>
      <c r="AU121" s="240" t="s">
        <v>76</v>
      </c>
      <c r="AY121" s="239" t="s">
        <v>152</v>
      </c>
      <c r="BK121" s="241">
        <f>BK122+BK152+BK164</f>
        <v>0</v>
      </c>
    </row>
    <row r="122" s="12" customFormat="1" ht="22.8" customHeight="1">
      <c r="A122" s="12"/>
      <c r="B122" s="228"/>
      <c r="C122" s="229"/>
      <c r="D122" s="230" t="s">
        <v>75</v>
      </c>
      <c r="E122" s="242" t="s">
        <v>972</v>
      </c>
      <c r="F122" s="242" t="s">
        <v>1200</v>
      </c>
      <c r="G122" s="229"/>
      <c r="H122" s="229"/>
      <c r="I122" s="232"/>
      <c r="J122" s="243">
        <f>BK122</f>
        <v>0</v>
      </c>
      <c r="K122" s="229"/>
      <c r="L122" s="234"/>
      <c r="M122" s="235"/>
      <c r="N122" s="236"/>
      <c r="O122" s="236"/>
      <c r="P122" s="237">
        <f>SUM(P123:P151)</f>
        <v>0</v>
      </c>
      <c r="Q122" s="236"/>
      <c r="R122" s="237">
        <f>SUM(R123:R151)</f>
        <v>0</v>
      </c>
      <c r="S122" s="236"/>
      <c r="T122" s="238">
        <f>SUM(T123:T151)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9" t="s">
        <v>173</v>
      </c>
      <c r="AT122" s="240" t="s">
        <v>75</v>
      </c>
      <c r="AU122" s="240" t="s">
        <v>83</v>
      </c>
      <c r="AY122" s="239" t="s">
        <v>152</v>
      </c>
      <c r="BK122" s="241">
        <f>SUM(BK123:BK151)</f>
        <v>0</v>
      </c>
    </row>
    <row r="123" s="2" customFormat="1" ht="21.75" customHeight="1">
      <c r="A123" s="38"/>
      <c r="B123" s="39"/>
      <c r="C123" s="244" t="s">
        <v>83</v>
      </c>
      <c r="D123" s="244" t="s">
        <v>155</v>
      </c>
      <c r="E123" s="245" t="s">
        <v>1201</v>
      </c>
      <c r="F123" s="246" t="s">
        <v>1202</v>
      </c>
      <c r="G123" s="247" t="s">
        <v>274</v>
      </c>
      <c r="H123" s="248">
        <v>1</v>
      </c>
      <c r="I123" s="249"/>
      <c r="J123" s="250">
        <f>ROUND(I123*H123,2)</f>
        <v>0</v>
      </c>
      <c r="K123" s="251"/>
      <c r="L123" s="44"/>
      <c r="M123" s="252" t="s">
        <v>1</v>
      </c>
      <c r="N123" s="253" t="s">
        <v>41</v>
      </c>
      <c r="O123" s="91"/>
      <c r="P123" s="254">
        <f>O123*H123</f>
        <v>0</v>
      </c>
      <c r="Q123" s="254">
        <v>0</v>
      </c>
      <c r="R123" s="254">
        <f>Q123*H123</f>
        <v>0</v>
      </c>
      <c r="S123" s="254">
        <v>0</v>
      </c>
      <c r="T123" s="25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56" t="s">
        <v>705</v>
      </c>
      <c r="AT123" s="256" t="s">
        <v>155</v>
      </c>
      <c r="AU123" s="256" t="s">
        <v>85</v>
      </c>
      <c r="AY123" s="17" t="s">
        <v>152</v>
      </c>
      <c r="BE123" s="257">
        <f>IF(N123="základní",J123,0)</f>
        <v>0</v>
      </c>
      <c r="BF123" s="257">
        <f>IF(N123="snížená",J123,0)</f>
        <v>0</v>
      </c>
      <c r="BG123" s="257">
        <f>IF(N123="zákl. přenesená",J123,0)</f>
        <v>0</v>
      </c>
      <c r="BH123" s="257">
        <f>IF(N123="sníž. přenesená",J123,0)</f>
        <v>0</v>
      </c>
      <c r="BI123" s="257">
        <f>IF(N123="nulová",J123,0)</f>
        <v>0</v>
      </c>
      <c r="BJ123" s="17" t="s">
        <v>83</v>
      </c>
      <c r="BK123" s="257">
        <f>ROUND(I123*H123,2)</f>
        <v>0</v>
      </c>
      <c r="BL123" s="17" t="s">
        <v>705</v>
      </c>
      <c r="BM123" s="256" t="s">
        <v>85</v>
      </c>
    </row>
    <row r="124" s="2" customFormat="1" ht="21.75" customHeight="1">
      <c r="A124" s="38"/>
      <c r="B124" s="39"/>
      <c r="C124" s="244" t="s">
        <v>85</v>
      </c>
      <c r="D124" s="244" t="s">
        <v>155</v>
      </c>
      <c r="E124" s="245" t="s">
        <v>1203</v>
      </c>
      <c r="F124" s="246" t="s">
        <v>1204</v>
      </c>
      <c r="G124" s="247" t="s">
        <v>274</v>
      </c>
      <c r="H124" s="248">
        <v>1</v>
      </c>
      <c r="I124" s="249"/>
      <c r="J124" s="250">
        <f>ROUND(I124*H124,2)</f>
        <v>0</v>
      </c>
      <c r="K124" s="251"/>
      <c r="L124" s="44"/>
      <c r="M124" s="252" t="s">
        <v>1</v>
      </c>
      <c r="N124" s="253" t="s">
        <v>41</v>
      </c>
      <c r="O124" s="91"/>
      <c r="P124" s="254">
        <f>O124*H124</f>
        <v>0</v>
      </c>
      <c r="Q124" s="254">
        <v>0</v>
      </c>
      <c r="R124" s="254">
        <f>Q124*H124</f>
        <v>0</v>
      </c>
      <c r="S124" s="254">
        <v>0</v>
      </c>
      <c r="T124" s="25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6" t="s">
        <v>705</v>
      </c>
      <c r="AT124" s="256" t="s">
        <v>155</v>
      </c>
      <c r="AU124" s="256" t="s">
        <v>85</v>
      </c>
      <c r="AY124" s="17" t="s">
        <v>152</v>
      </c>
      <c r="BE124" s="257">
        <f>IF(N124="základní",J124,0)</f>
        <v>0</v>
      </c>
      <c r="BF124" s="257">
        <f>IF(N124="snížená",J124,0)</f>
        <v>0</v>
      </c>
      <c r="BG124" s="257">
        <f>IF(N124="zákl. přenesená",J124,0)</f>
        <v>0</v>
      </c>
      <c r="BH124" s="257">
        <f>IF(N124="sníž. přenesená",J124,0)</f>
        <v>0</v>
      </c>
      <c r="BI124" s="257">
        <f>IF(N124="nulová",J124,0)</f>
        <v>0</v>
      </c>
      <c r="BJ124" s="17" t="s">
        <v>83</v>
      </c>
      <c r="BK124" s="257">
        <f>ROUND(I124*H124,2)</f>
        <v>0</v>
      </c>
      <c r="BL124" s="17" t="s">
        <v>705</v>
      </c>
      <c r="BM124" s="256" t="s">
        <v>159</v>
      </c>
    </row>
    <row r="125" s="2" customFormat="1" ht="21.75" customHeight="1">
      <c r="A125" s="38"/>
      <c r="B125" s="39"/>
      <c r="C125" s="244" t="s">
        <v>173</v>
      </c>
      <c r="D125" s="244" t="s">
        <v>155</v>
      </c>
      <c r="E125" s="245" t="s">
        <v>1205</v>
      </c>
      <c r="F125" s="246" t="s">
        <v>1206</v>
      </c>
      <c r="G125" s="247" t="s">
        <v>274</v>
      </c>
      <c r="H125" s="248">
        <v>1</v>
      </c>
      <c r="I125" s="249"/>
      <c r="J125" s="250">
        <f>ROUND(I125*H125,2)</f>
        <v>0</v>
      </c>
      <c r="K125" s="251"/>
      <c r="L125" s="44"/>
      <c r="M125" s="252" t="s">
        <v>1</v>
      </c>
      <c r="N125" s="253" t="s">
        <v>41</v>
      </c>
      <c r="O125" s="91"/>
      <c r="P125" s="254">
        <f>O125*H125</f>
        <v>0</v>
      </c>
      <c r="Q125" s="254">
        <v>0</v>
      </c>
      <c r="R125" s="254">
        <f>Q125*H125</f>
        <v>0</v>
      </c>
      <c r="S125" s="254">
        <v>0</v>
      </c>
      <c r="T125" s="25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6" t="s">
        <v>705</v>
      </c>
      <c r="AT125" s="256" t="s">
        <v>155</v>
      </c>
      <c r="AU125" s="256" t="s">
        <v>85</v>
      </c>
      <c r="AY125" s="17" t="s">
        <v>152</v>
      </c>
      <c r="BE125" s="257">
        <f>IF(N125="základní",J125,0)</f>
        <v>0</v>
      </c>
      <c r="BF125" s="257">
        <f>IF(N125="snížená",J125,0)</f>
        <v>0</v>
      </c>
      <c r="BG125" s="257">
        <f>IF(N125="zákl. přenesená",J125,0)</f>
        <v>0</v>
      </c>
      <c r="BH125" s="257">
        <f>IF(N125="sníž. přenesená",J125,0)</f>
        <v>0</v>
      </c>
      <c r="BI125" s="257">
        <f>IF(N125="nulová",J125,0)</f>
        <v>0</v>
      </c>
      <c r="BJ125" s="17" t="s">
        <v>83</v>
      </c>
      <c r="BK125" s="257">
        <f>ROUND(I125*H125,2)</f>
        <v>0</v>
      </c>
      <c r="BL125" s="17" t="s">
        <v>705</v>
      </c>
      <c r="BM125" s="256" t="s">
        <v>189</v>
      </c>
    </row>
    <row r="126" s="2" customFormat="1" ht="21.75" customHeight="1">
      <c r="A126" s="38"/>
      <c r="B126" s="39"/>
      <c r="C126" s="244" t="s">
        <v>159</v>
      </c>
      <c r="D126" s="244" t="s">
        <v>155</v>
      </c>
      <c r="E126" s="245" t="s">
        <v>1207</v>
      </c>
      <c r="F126" s="246" t="s">
        <v>1208</v>
      </c>
      <c r="G126" s="247" t="s">
        <v>274</v>
      </c>
      <c r="H126" s="248">
        <v>1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41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705</v>
      </c>
      <c r="AT126" s="256" t="s">
        <v>155</v>
      </c>
      <c r="AU126" s="256" t="s">
        <v>85</v>
      </c>
      <c r="AY126" s="17" t="s">
        <v>152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83</v>
      </c>
      <c r="BK126" s="257">
        <f>ROUND(I126*H126,2)</f>
        <v>0</v>
      </c>
      <c r="BL126" s="17" t="s">
        <v>705</v>
      </c>
      <c r="BM126" s="256" t="s">
        <v>208</v>
      </c>
    </row>
    <row r="127" s="2" customFormat="1" ht="33" customHeight="1">
      <c r="A127" s="38"/>
      <c r="B127" s="39"/>
      <c r="C127" s="244" t="s">
        <v>184</v>
      </c>
      <c r="D127" s="244" t="s">
        <v>155</v>
      </c>
      <c r="E127" s="245" t="s">
        <v>1209</v>
      </c>
      <c r="F127" s="246" t="s">
        <v>1210</v>
      </c>
      <c r="G127" s="247" t="s">
        <v>274</v>
      </c>
      <c r="H127" s="248">
        <v>1</v>
      </c>
      <c r="I127" s="249"/>
      <c r="J127" s="250">
        <f>ROUND(I127*H127,2)</f>
        <v>0</v>
      </c>
      <c r="K127" s="251"/>
      <c r="L127" s="44"/>
      <c r="M127" s="252" t="s">
        <v>1</v>
      </c>
      <c r="N127" s="253" t="s">
        <v>41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705</v>
      </c>
      <c r="AT127" s="256" t="s">
        <v>155</v>
      </c>
      <c r="AU127" s="256" t="s">
        <v>85</v>
      </c>
      <c r="AY127" s="17" t="s">
        <v>152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83</v>
      </c>
      <c r="BK127" s="257">
        <f>ROUND(I127*H127,2)</f>
        <v>0</v>
      </c>
      <c r="BL127" s="17" t="s">
        <v>705</v>
      </c>
      <c r="BM127" s="256" t="s">
        <v>216</v>
      </c>
    </row>
    <row r="128" s="2" customFormat="1" ht="21.75" customHeight="1">
      <c r="A128" s="38"/>
      <c r="B128" s="39"/>
      <c r="C128" s="244" t="s">
        <v>189</v>
      </c>
      <c r="D128" s="244" t="s">
        <v>155</v>
      </c>
      <c r="E128" s="245" t="s">
        <v>1211</v>
      </c>
      <c r="F128" s="246" t="s">
        <v>1212</v>
      </c>
      <c r="G128" s="247" t="s">
        <v>274</v>
      </c>
      <c r="H128" s="248">
        <v>1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41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705</v>
      </c>
      <c r="AT128" s="256" t="s">
        <v>155</v>
      </c>
      <c r="AU128" s="256" t="s">
        <v>85</v>
      </c>
      <c r="AY128" s="17" t="s">
        <v>152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83</v>
      </c>
      <c r="BK128" s="257">
        <f>ROUND(I128*H128,2)</f>
        <v>0</v>
      </c>
      <c r="BL128" s="17" t="s">
        <v>705</v>
      </c>
      <c r="BM128" s="256" t="s">
        <v>226</v>
      </c>
    </row>
    <row r="129" s="13" customFormat="1">
      <c r="A129" s="13"/>
      <c r="B129" s="258"/>
      <c r="C129" s="259"/>
      <c r="D129" s="260" t="s">
        <v>161</v>
      </c>
      <c r="E129" s="261" t="s">
        <v>1</v>
      </c>
      <c r="F129" s="262" t="s">
        <v>1213</v>
      </c>
      <c r="G129" s="259"/>
      <c r="H129" s="261" t="s">
        <v>1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161</v>
      </c>
      <c r="AU129" s="268" t="s">
        <v>85</v>
      </c>
      <c r="AV129" s="13" t="s">
        <v>83</v>
      </c>
      <c r="AW129" s="13" t="s">
        <v>32</v>
      </c>
      <c r="AX129" s="13" t="s">
        <v>76</v>
      </c>
      <c r="AY129" s="268" t="s">
        <v>152</v>
      </c>
    </row>
    <row r="130" s="13" customFormat="1">
      <c r="A130" s="13"/>
      <c r="B130" s="258"/>
      <c r="C130" s="259"/>
      <c r="D130" s="260" t="s">
        <v>161</v>
      </c>
      <c r="E130" s="261" t="s">
        <v>1</v>
      </c>
      <c r="F130" s="262" t="s">
        <v>1214</v>
      </c>
      <c r="G130" s="259"/>
      <c r="H130" s="261" t="s">
        <v>1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8" t="s">
        <v>161</v>
      </c>
      <c r="AU130" s="268" t="s">
        <v>85</v>
      </c>
      <c r="AV130" s="13" t="s">
        <v>83</v>
      </c>
      <c r="AW130" s="13" t="s">
        <v>32</v>
      </c>
      <c r="AX130" s="13" t="s">
        <v>76</v>
      </c>
      <c r="AY130" s="268" t="s">
        <v>152</v>
      </c>
    </row>
    <row r="131" s="13" customFormat="1">
      <c r="A131" s="13"/>
      <c r="B131" s="258"/>
      <c r="C131" s="259"/>
      <c r="D131" s="260" t="s">
        <v>161</v>
      </c>
      <c r="E131" s="261" t="s">
        <v>1</v>
      </c>
      <c r="F131" s="262" t="s">
        <v>1215</v>
      </c>
      <c r="G131" s="259"/>
      <c r="H131" s="261" t="s">
        <v>1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8" t="s">
        <v>161</v>
      </c>
      <c r="AU131" s="268" t="s">
        <v>85</v>
      </c>
      <c r="AV131" s="13" t="s">
        <v>83</v>
      </c>
      <c r="AW131" s="13" t="s">
        <v>32</v>
      </c>
      <c r="AX131" s="13" t="s">
        <v>76</v>
      </c>
      <c r="AY131" s="268" t="s">
        <v>152</v>
      </c>
    </row>
    <row r="132" s="13" customFormat="1">
      <c r="A132" s="13"/>
      <c r="B132" s="258"/>
      <c r="C132" s="259"/>
      <c r="D132" s="260" t="s">
        <v>161</v>
      </c>
      <c r="E132" s="261" t="s">
        <v>1</v>
      </c>
      <c r="F132" s="262" t="s">
        <v>1216</v>
      </c>
      <c r="G132" s="259"/>
      <c r="H132" s="261" t="s">
        <v>1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161</v>
      </c>
      <c r="AU132" s="268" t="s">
        <v>85</v>
      </c>
      <c r="AV132" s="13" t="s">
        <v>83</v>
      </c>
      <c r="AW132" s="13" t="s">
        <v>32</v>
      </c>
      <c r="AX132" s="13" t="s">
        <v>76</v>
      </c>
      <c r="AY132" s="268" t="s">
        <v>152</v>
      </c>
    </row>
    <row r="133" s="13" customFormat="1">
      <c r="A133" s="13"/>
      <c r="B133" s="258"/>
      <c r="C133" s="259"/>
      <c r="D133" s="260" t="s">
        <v>161</v>
      </c>
      <c r="E133" s="261" t="s">
        <v>1</v>
      </c>
      <c r="F133" s="262" t="s">
        <v>1217</v>
      </c>
      <c r="G133" s="259"/>
      <c r="H133" s="261" t="s">
        <v>1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8" t="s">
        <v>161</v>
      </c>
      <c r="AU133" s="268" t="s">
        <v>85</v>
      </c>
      <c r="AV133" s="13" t="s">
        <v>83</v>
      </c>
      <c r="AW133" s="13" t="s">
        <v>32</v>
      </c>
      <c r="AX133" s="13" t="s">
        <v>76</v>
      </c>
      <c r="AY133" s="268" t="s">
        <v>152</v>
      </c>
    </row>
    <row r="134" s="13" customFormat="1">
      <c r="A134" s="13"/>
      <c r="B134" s="258"/>
      <c r="C134" s="259"/>
      <c r="D134" s="260" t="s">
        <v>161</v>
      </c>
      <c r="E134" s="261" t="s">
        <v>1</v>
      </c>
      <c r="F134" s="262" t="s">
        <v>1218</v>
      </c>
      <c r="G134" s="259"/>
      <c r="H134" s="261" t="s">
        <v>1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161</v>
      </c>
      <c r="AU134" s="268" t="s">
        <v>85</v>
      </c>
      <c r="AV134" s="13" t="s">
        <v>83</v>
      </c>
      <c r="AW134" s="13" t="s">
        <v>32</v>
      </c>
      <c r="AX134" s="13" t="s">
        <v>76</v>
      </c>
      <c r="AY134" s="268" t="s">
        <v>152</v>
      </c>
    </row>
    <row r="135" s="13" customFormat="1">
      <c r="A135" s="13"/>
      <c r="B135" s="258"/>
      <c r="C135" s="259"/>
      <c r="D135" s="260" t="s">
        <v>161</v>
      </c>
      <c r="E135" s="261" t="s">
        <v>1</v>
      </c>
      <c r="F135" s="262" t="s">
        <v>1219</v>
      </c>
      <c r="G135" s="259"/>
      <c r="H135" s="261" t="s">
        <v>1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161</v>
      </c>
      <c r="AU135" s="268" t="s">
        <v>85</v>
      </c>
      <c r="AV135" s="13" t="s">
        <v>83</v>
      </c>
      <c r="AW135" s="13" t="s">
        <v>32</v>
      </c>
      <c r="AX135" s="13" t="s">
        <v>76</v>
      </c>
      <c r="AY135" s="268" t="s">
        <v>152</v>
      </c>
    </row>
    <row r="136" s="13" customFormat="1">
      <c r="A136" s="13"/>
      <c r="B136" s="258"/>
      <c r="C136" s="259"/>
      <c r="D136" s="260" t="s">
        <v>161</v>
      </c>
      <c r="E136" s="261" t="s">
        <v>1</v>
      </c>
      <c r="F136" s="262" t="s">
        <v>1220</v>
      </c>
      <c r="G136" s="259"/>
      <c r="H136" s="261" t="s">
        <v>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161</v>
      </c>
      <c r="AU136" s="268" t="s">
        <v>85</v>
      </c>
      <c r="AV136" s="13" t="s">
        <v>83</v>
      </c>
      <c r="AW136" s="13" t="s">
        <v>32</v>
      </c>
      <c r="AX136" s="13" t="s">
        <v>76</v>
      </c>
      <c r="AY136" s="268" t="s">
        <v>152</v>
      </c>
    </row>
    <row r="137" s="13" customFormat="1">
      <c r="A137" s="13"/>
      <c r="B137" s="258"/>
      <c r="C137" s="259"/>
      <c r="D137" s="260" t="s">
        <v>161</v>
      </c>
      <c r="E137" s="261" t="s">
        <v>1</v>
      </c>
      <c r="F137" s="262" t="s">
        <v>1221</v>
      </c>
      <c r="G137" s="259"/>
      <c r="H137" s="261" t="s">
        <v>1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161</v>
      </c>
      <c r="AU137" s="268" t="s">
        <v>85</v>
      </c>
      <c r="AV137" s="13" t="s">
        <v>83</v>
      </c>
      <c r="AW137" s="13" t="s">
        <v>32</v>
      </c>
      <c r="AX137" s="13" t="s">
        <v>76</v>
      </c>
      <c r="AY137" s="268" t="s">
        <v>152</v>
      </c>
    </row>
    <row r="138" s="14" customFormat="1">
      <c r="A138" s="14"/>
      <c r="B138" s="269"/>
      <c r="C138" s="270"/>
      <c r="D138" s="260" t="s">
        <v>161</v>
      </c>
      <c r="E138" s="271" t="s">
        <v>1</v>
      </c>
      <c r="F138" s="272" t="s">
        <v>270</v>
      </c>
      <c r="G138" s="270"/>
      <c r="H138" s="273">
        <v>1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9" t="s">
        <v>161</v>
      </c>
      <c r="AU138" s="279" t="s">
        <v>85</v>
      </c>
      <c r="AV138" s="14" t="s">
        <v>85</v>
      </c>
      <c r="AW138" s="14" t="s">
        <v>32</v>
      </c>
      <c r="AX138" s="14" t="s">
        <v>76</v>
      </c>
      <c r="AY138" s="279" t="s">
        <v>152</v>
      </c>
    </row>
    <row r="139" s="15" customFormat="1">
      <c r="A139" s="15"/>
      <c r="B139" s="280"/>
      <c r="C139" s="281"/>
      <c r="D139" s="260" t="s">
        <v>161</v>
      </c>
      <c r="E139" s="282" t="s">
        <v>1</v>
      </c>
      <c r="F139" s="283" t="s">
        <v>165</v>
      </c>
      <c r="G139" s="281"/>
      <c r="H139" s="284">
        <v>1</v>
      </c>
      <c r="I139" s="285"/>
      <c r="J139" s="281"/>
      <c r="K139" s="281"/>
      <c r="L139" s="286"/>
      <c r="M139" s="287"/>
      <c r="N139" s="288"/>
      <c r="O139" s="288"/>
      <c r="P139" s="288"/>
      <c r="Q139" s="288"/>
      <c r="R139" s="288"/>
      <c r="S139" s="288"/>
      <c r="T139" s="28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90" t="s">
        <v>161</v>
      </c>
      <c r="AU139" s="290" t="s">
        <v>85</v>
      </c>
      <c r="AV139" s="15" t="s">
        <v>159</v>
      </c>
      <c r="AW139" s="15" t="s">
        <v>32</v>
      </c>
      <c r="AX139" s="15" t="s">
        <v>83</v>
      </c>
      <c r="AY139" s="290" t="s">
        <v>152</v>
      </c>
    </row>
    <row r="140" s="2" customFormat="1" ht="21.75" customHeight="1">
      <c r="A140" s="38"/>
      <c r="B140" s="39"/>
      <c r="C140" s="244" t="s">
        <v>198</v>
      </c>
      <c r="D140" s="244" t="s">
        <v>155</v>
      </c>
      <c r="E140" s="245" t="s">
        <v>1222</v>
      </c>
      <c r="F140" s="246" t="s">
        <v>1223</v>
      </c>
      <c r="G140" s="247" t="s">
        <v>274</v>
      </c>
      <c r="H140" s="248">
        <v>1</v>
      </c>
      <c r="I140" s="249"/>
      <c r="J140" s="250">
        <f>ROUND(I140*H140,2)</f>
        <v>0</v>
      </c>
      <c r="K140" s="251"/>
      <c r="L140" s="44"/>
      <c r="M140" s="252" t="s">
        <v>1</v>
      </c>
      <c r="N140" s="253" t="s">
        <v>41</v>
      </c>
      <c r="O140" s="91"/>
      <c r="P140" s="254">
        <f>O140*H140</f>
        <v>0</v>
      </c>
      <c r="Q140" s="254">
        <v>0</v>
      </c>
      <c r="R140" s="254">
        <f>Q140*H140</f>
        <v>0</v>
      </c>
      <c r="S140" s="254">
        <v>0</v>
      </c>
      <c r="T140" s="25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6" t="s">
        <v>705</v>
      </c>
      <c r="AT140" s="256" t="s">
        <v>155</v>
      </c>
      <c r="AU140" s="256" t="s">
        <v>85</v>
      </c>
      <c r="AY140" s="17" t="s">
        <v>152</v>
      </c>
      <c r="BE140" s="257">
        <f>IF(N140="základní",J140,0)</f>
        <v>0</v>
      </c>
      <c r="BF140" s="257">
        <f>IF(N140="snížená",J140,0)</f>
        <v>0</v>
      </c>
      <c r="BG140" s="257">
        <f>IF(N140="zákl. přenesená",J140,0)</f>
        <v>0</v>
      </c>
      <c r="BH140" s="257">
        <f>IF(N140="sníž. přenesená",J140,0)</f>
        <v>0</v>
      </c>
      <c r="BI140" s="257">
        <f>IF(N140="nulová",J140,0)</f>
        <v>0</v>
      </c>
      <c r="BJ140" s="17" t="s">
        <v>83</v>
      </c>
      <c r="BK140" s="257">
        <f>ROUND(I140*H140,2)</f>
        <v>0</v>
      </c>
      <c r="BL140" s="17" t="s">
        <v>705</v>
      </c>
      <c r="BM140" s="256" t="s">
        <v>236</v>
      </c>
    </row>
    <row r="141" s="2" customFormat="1" ht="16.5" customHeight="1">
      <c r="A141" s="38"/>
      <c r="B141" s="39"/>
      <c r="C141" s="244" t="s">
        <v>208</v>
      </c>
      <c r="D141" s="244" t="s">
        <v>155</v>
      </c>
      <c r="E141" s="245" t="s">
        <v>1224</v>
      </c>
      <c r="F141" s="246" t="s">
        <v>1225</v>
      </c>
      <c r="G141" s="247" t="s">
        <v>274</v>
      </c>
      <c r="H141" s="248">
        <v>1</v>
      </c>
      <c r="I141" s="249"/>
      <c r="J141" s="250">
        <f>ROUND(I141*H141,2)</f>
        <v>0</v>
      </c>
      <c r="K141" s="251"/>
      <c r="L141" s="44"/>
      <c r="M141" s="252" t="s">
        <v>1</v>
      </c>
      <c r="N141" s="253" t="s">
        <v>41</v>
      </c>
      <c r="O141" s="91"/>
      <c r="P141" s="254">
        <f>O141*H141</f>
        <v>0</v>
      </c>
      <c r="Q141" s="254">
        <v>0</v>
      </c>
      <c r="R141" s="254">
        <f>Q141*H141</f>
        <v>0</v>
      </c>
      <c r="S141" s="254">
        <v>0</v>
      </c>
      <c r="T141" s="25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6" t="s">
        <v>705</v>
      </c>
      <c r="AT141" s="256" t="s">
        <v>155</v>
      </c>
      <c r="AU141" s="256" t="s">
        <v>85</v>
      </c>
      <c r="AY141" s="17" t="s">
        <v>152</v>
      </c>
      <c r="BE141" s="257">
        <f>IF(N141="základní",J141,0)</f>
        <v>0</v>
      </c>
      <c r="BF141" s="257">
        <f>IF(N141="snížená",J141,0)</f>
        <v>0</v>
      </c>
      <c r="BG141" s="257">
        <f>IF(N141="zákl. přenesená",J141,0)</f>
        <v>0</v>
      </c>
      <c r="BH141" s="257">
        <f>IF(N141="sníž. přenesená",J141,0)</f>
        <v>0</v>
      </c>
      <c r="BI141" s="257">
        <f>IF(N141="nulová",J141,0)</f>
        <v>0</v>
      </c>
      <c r="BJ141" s="17" t="s">
        <v>83</v>
      </c>
      <c r="BK141" s="257">
        <f>ROUND(I141*H141,2)</f>
        <v>0</v>
      </c>
      <c r="BL141" s="17" t="s">
        <v>705</v>
      </c>
      <c r="BM141" s="256" t="s">
        <v>249</v>
      </c>
    </row>
    <row r="142" s="2" customFormat="1" ht="21.75" customHeight="1">
      <c r="A142" s="38"/>
      <c r="B142" s="39"/>
      <c r="C142" s="244" t="s">
        <v>153</v>
      </c>
      <c r="D142" s="244" t="s">
        <v>155</v>
      </c>
      <c r="E142" s="245" t="s">
        <v>1226</v>
      </c>
      <c r="F142" s="246" t="s">
        <v>1227</v>
      </c>
      <c r="G142" s="247" t="s">
        <v>1109</v>
      </c>
      <c r="H142" s="248">
        <v>11</v>
      </c>
      <c r="I142" s="249"/>
      <c r="J142" s="250">
        <f>ROUND(I142*H142,2)</f>
        <v>0</v>
      </c>
      <c r="K142" s="251"/>
      <c r="L142" s="44"/>
      <c r="M142" s="252" t="s">
        <v>1</v>
      </c>
      <c r="N142" s="253" t="s">
        <v>41</v>
      </c>
      <c r="O142" s="91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705</v>
      </c>
      <c r="AT142" s="256" t="s">
        <v>155</v>
      </c>
      <c r="AU142" s="256" t="s">
        <v>85</v>
      </c>
      <c r="AY142" s="17" t="s">
        <v>152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83</v>
      </c>
      <c r="BK142" s="257">
        <f>ROUND(I142*H142,2)</f>
        <v>0</v>
      </c>
      <c r="BL142" s="17" t="s">
        <v>705</v>
      </c>
      <c r="BM142" s="256" t="s">
        <v>260</v>
      </c>
    </row>
    <row r="143" s="2" customFormat="1" ht="21.75" customHeight="1">
      <c r="A143" s="38"/>
      <c r="B143" s="39"/>
      <c r="C143" s="244" t="s">
        <v>216</v>
      </c>
      <c r="D143" s="244" t="s">
        <v>155</v>
      </c>
      <c r="E143" s="245" t="s">
        <v>1228</v>
      </c>
      <c r="F143" s="246" t="s">
        <v>1229</v>
      </c>
      <c r="G143" s="247" t="s">
        <v>1109</v>
      </c>
      <c r="H143" s="248">
        <v>4</v>
      </c>
      <c r="I143" s="249"/>
      <c r="J143" s="250">
        <f>ROUND(I143*H143,2)</f>
        <v>0</v>
      </c>
      <c r="K143" s="251"/>
      <c r="L143" s="44"/>
      <c r="M143" s="252" t="s">
        <v>1</v>
      </c>
      <c r="N143" s="253" t="s">
        <v>41</v>
      </c>
      <c r="O143" s="91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6" t="s">
        <v>705</v>
      </c>
      <c r="AT143" s="256" t="s">
        <v>155</v>
      </c>
      <c r="AU143" s="256" t="s">
        <v>85</v>
      </c>
      <c r="AY143" s="17" t="s">
        <v>152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7" t="s">
        <v>83</v>
      </c>
      <c r="BK143" s="257">
        <f>ROUND(I143*H143,2)</f>
        <v>0</v>
      </c>
      <c r="BL143" s="17" t="s">
        <v>705</v>
      </c>
      <c r="BM143" s="256" t="s">
        <v>271</v>
      </c>
    </row>
    <row r="144" s="2" customFormat="1" ht="16.5" customHeight="1">
      <c r="A144" s="38"/>
      <c r="B144" s="39"/>
      <c r="C144" s="244" t="s">
        <v>221</v>
      </c>
      <c r="D144" s="244" t="s">
        <v>155</v>
      </c>
      <c r="E144" s="245" t="s">
        <v>1230</v>
      </c>
      <c r="F144" s="246" t="s">
        <v>1231</v>
      </c>
      <c r="G144" s="247" t="s">
        <v>1109</v>
      </c>
      <c r="H144" s="248">
        <v>1</v>
      </c>
      <c r="I144" s="249"/>
      <c r="J144" s="250">
        <f>ROUND(I144*H144,2)</f>
        <v>0</v>
      </c>
      <c r="K144" s="251"/>
      <c r="L144" s="44"/>
      <c r="M144" s="252" t="s">
        <v>1</v>
      </c>
      <c r="N144" s="253" t="s">
        <v>41</v>
      </c>
      <c r="O144" s="91"/>
      <c r="P144" s="254">
        <f>O144*H144</f>
        <v>0</v>
      </c>
      <c r="Q144" s="254">
        <v>0</v>
      </c>
      <c r="R144" s="254">
        <f>Q144*H144</f>
        <v>0</v>
      </c>
      <c r="S144" s="254">
        <v>0</v>
      </c>
      <c r="T144" s="25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6" t="s">
        <v>705</v>
      </c>
      <c r="AT144" s="256" t="s">
        <v>155</v>
      </c>
      <c r="AU144" s="256" t="s">
        <v>85</v>
      </c>
      <c r="AY144" s="17" t="s">
        <v>152</v>
      </c>
      <c r="BE144" s="257">
        <f>IF(N144="základní",J144,0)</f>
        <v>0</v>
      </c>
      <c r="BF144" s="257">
        <f>IF(N144="snížená",J144,0)</f>
        <v>0</v>
      </c>
      <c r="BG144" s="257">
        <f>IF(N144="zákl. přenesená",J144,0)</f>
        <v>0</v>
      </c>
      <c r="BH144" s="257">
        <f>IF(N144="sníž. přenesená",J144,0)</f>
        <v>0</v>
      </c>
      <c r="BI144" s="257">
        <f>IF(N144="nulová",J144,0)</f>
        <v>0</v>
      </c>
      <c r="BJ144" s="17" t="s">
        <v>83</v>
      </c>
      <c r="BK144" s="257">
        <f>ROUND(I144*H144,2)</f>
        <v>0</v>
      </c>
      <c r="BL144" s="17" t="s">
        <v>705</v>
      </c>
      <c r="BM144" s="256" t="s">
        <v>282</v>
      </c>
    </row>
    <row r="145" s="2" customFormat="1" ht="16.5" customHeight="1">
      <c r="A145" s="38"/>
      <c r="B145" s="39"/>
      <c r="C145" s="244" t="s">
        <v>226</v>
      </c>
      <c r="D145" s="244" t="s">
        <v>155</v>
      </c>
      <c r="E145" s="245" t="s">
        <v>1232</v>
      </c>
      <c r="F145" s="246" t="s">
        <v>1233</v>
      </c>
      <c r="G145" s="247" t="s">
        <v>192</v>
      </c>
      <c r="H145" s="248">
        <v>50</v>
      </c>
      <c r="I145" s="249"/>
      <c r="J145" s="250">
        <f>ROUND(I145*H145,2)</f>
        <v>0</v>
      </c>
      <c r="K145" s="251"/>
      <c r="L145" s="44"/>
      <c r="M145" s="252" t="s">
        <v>1</v>
      </c>
      <c r="N145" s="253" t="s">
        <v>41</v>
      </c>
      <c r="O145" s="91"/>
      <c r="P145" s="254">
        <f>O145*H145</f>
        <v>0</v>
      </c>
      <c r="Q145" s="254">
        <v>0</v>
      </c>
      <c r="R145" s="254">
        <f>Q145*H145</f>
        <v>0</v>
      </c>
      <c r="S145" s="254">
        <v>0</v>
      </c>
      <c r="T145" s="25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6" t="s">
        <v>705</v>
      </c>
      <c r="AT145" s="256" t="s">
        <v>155</v>
      </c>
      <c r="AU145" s="256" t="s">
        <v>85</v>
      </c>
      <c r="AY145" s="17" t="s">
        <v>152</v>
      </c>
      <c r="BE145" s="257">
        <f>IF(N145="základní",J145,0)</f>
        <v>0</v>
      </c>
      <c r="BF145" s="257">
        <f>IF(N145="snížená",J145,0)</f>
        <v>0</v>
      </c>
      <c r="BG145" s="257">
        <f>IF(N145="zákl. přenesená",J145,0)</f>
        <v>0</v>
      </c>
      <c r="BH145" s="257">
        <f>IF(N145="sníž. přenesená",J145,0)</f>
        <v>0</v>
      </c>
      <c r="BI145" s="257">
        <f>IF(N145="nulová",J145,0)</f>
        <v>0</v>
      </c>
      <c r="BJ145" s="17" t="s">
        <v>83</v>
      </c>
      <c r="BK145" s="257">
        <f>ROUND(I145*H145,2)</f>
        <v>0</v>
      </c>
      <c r="BL145" s="17" t="s">
        <v>705</v>
      </c>
      <c r="BM145" s="256" t="s">
        <v>290</v>
      </c>
    </row>
    <row r="146" s="2" customFormat="1" ht="16.5" customHeight="1">
      <c r="A146" s="38"/>
      <c r="B146" s="39"/>
      <c r="C146" s="244" t="s">
        <v>231</v>
      </c>
      <c r="D146" s="244" t="s">
        <v>155</v>
      </c>
      <c r="E146" s="245" t="s">
        <v>1234</v>
      </c>
      <c r="F146" s="246" t="s">
        <v>1235</v>
      </c>
      <c r="G146" s="247" t="s">
        <v>192</v>
      </c>
      <c r="H146" s="248">
        <v>850</v>
      </c>
      <c r="I146" s="249"/>
      <c r="J146" s="250">
        <f>ROUND(I146*H146,2)</f>
        <v>0</v>
      </c>
      <c r="K146" s="251"/>
      <c r="L146" s="44"/>
      <c r="M146" s="252" t="s">
        <v>1</v>
      </c>
      <c r="N146" s="253" t="s">
        <v>41</v>
      </c>
      <c r="O146" s="91"/>
      <c r="P146" s="254">
        <f>O146*H146</f>
        <v>0</v>
      </c>
      <c r="Q146" s="254">
        <v>0</v>
      </c>
      <c r="R146" s="254">
        <f>Q146*H146</f>
        <v>0</v>
      </c>
      <c r="S146" s="254">
        <v>0</v>
      </c>
      <c r="T146" s="25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6" t="s">
        <v>705</v>
      </c>
      <c r="AT146" s="256" t="s">
        <v>155</v>
      </c>
      <c r="AU146" s="256" t="s">
        <v>85</v>
      </c>
      <c r="AY146" s="17" t="s">
        <v>152</v>
      </c>
      <c r="BE146" s="257">
        <f>IF(N146="základní",J146,0)</f>
        <v>0</v>
      </c>
      <c r="BF146" s="257">
        <f>IF(N146="snížená",J146,0)</f>
        <v>0</v>
      </c>
      <c r="BG146" s="257">
        <f>IF(N146="zákl. přenesená",J146,0)</f>
        <v>0</v>
      </c>
      <c r="BH146" s="257">
        <f>IF(N146="sníž. přenesená",J146,0)</f>
        <v>0</v>
      </c>
      <c r="BI146" s="257">
        <f>IF(N146="nulová",J146,0)</f>
        <v>0</v>
      </c>
      <c r="BJ146" s="17" t="s">
        <v>83</v>
      </c>
      <c r="BK146" s="257">
        <f>ROUND(I146*H146,2)</f>
        <v>0</v>
      </c>
      <c r="BL146" s="17" t="s">
        <v>705</v>
      </c>
      <c r="BM146" s="256" t="s">
        <v>299</v>
      </c>
    </row>
    <row r="147" s="2" customFormat="1" ht="21.75" customHeight="1">
      <c r="A147" s="38"/>
      <c r="B147" s="39"/>
      <c r="C147" s="244" t="s">
        <v>236</v>
      </c>
      <c r="D147" s="244" t="s">
        <v>155</v>
      </c>
      <c r="E147" s="245" t="s">
        <v>1236</v>
      </c>
      <c r="F147" s="246" t="s">
        <v>1237</v>
      </c>
      <c r="G147" s="247" t="s">
        <v>192</v>
      </c>
      <c r="H147" s="248">
        <v>400</v>
      </c>
      <c r="I147" s="249"/>
      <c r="J147" s="250">
        <f>ROUND(I147*H147,2)</f>
        <v>0</v>
      </c>
      <c r="K147" s="251"/>
      <c r="L147" s="44"/>
      <c r="M147" s="252" t="s">
        <v>1</v>
      </c>
      <c r="N147" s="253" t="s">
        <v>41</v>
      </c>
      <c r="O147" s="91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6" t="s">
        <v>705</v>
      </c>
      <c r="AT147" s="256" t="s">
        <v>155</v>
      </c>
      <c r="AU147" s="256" t="s">
        <v>85</v>
      </c>
      <c r="AY147" s="17" t="s">
        <v>152</v>
      </c>
      <c r="BE147" s="257">
        <f>IF(N147="základní",J147,0)</f>
        <v>0</v>
      </c>
      <c r="BF147" s="257">
        <f>IF(N147="snížená",J147,0)</f>
        <v>0</v>
      </c>
      <c r="BG147" s="257">
        <f>IF(N147="zákl. přenesená",J147,0)</f>
        <v>0</v>
      </c>
      <c r="BH147" s="257">
        <f>IF(N147="sníž. přenesená",J147,0)</f>
        <v>0</v>
      </c>
      <c r="BI147" s="257">
        <f>IF(N147="nulová",J147,0)</f>
        <v>0</v>
      </c>
      <c r="BJ147" s="17" t="s">
        <v>83</v>
      </c>
      <c r="BK147" s="257">
        <f>ROUND(I147*H147,2)</f>
        <v>0</v>
      </c>
      <c r="BL147" s="17" t="s">
        <v>705</v>
      </c>
      <c r="BM147" s="256" t="s">
        <v>317</v>
      </c>
    </row>
    <row r="148" s="2" customFormat="1" ht="16.5" customHeight="1">
      <c r="A148" s="38"/>
      <c r="B148" s="39"/>
      <c r="C148" s="244" t="s">
        <v>8</v>
      </c>
      <c r="D148" s="244" t="s">
        <v>155</v>
      </c>
      <c r="E148" s="245" t="s">
        <v>1238</v>
      </c>
      <c r="F148" s="246" t="s">
        <v>1239</v>
      </c>
      <c r="G148" s="247" t="s">
        <v>192</v>
      </c>
      <c r="H148" s="248">
        <v>12</v>
      </c>
      <c r="I148" s="249"/>
      <c r="J148" s="250">
        <f>ROUND(I148*H148,2)</f>
        <v>0</v>
      </c>
      <c r="K148" s="251"/>
      <c r="L148" s="44"/>
      <c r="M148" s="252" t="s">
        <v>1</v>
      </c>
      <c r="N148" s="253" t="s">
        <v>41</v>
      </c>
      <c r="O148" s="91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6" t="s">
        <v>705</v>
      </c>
      <c r="AT148" s="256" t="s">
        <v>155</v>
      </c>
      <c r="AU148" s="256" t="s">
        <v>85</v>
      </c>
      <c r="AY148" s="17" t="s">
        <v>152</v>
      </c>
      <c r="BE148" s="257">
        <f>IF(N148="základní",J148,0)</f>
        <v>0</v>
      </c>
      <c r="BF148" s="257">
        <f>IF(N148="snížená",J148,0)</f>
        <v>0</v>
      </c>
      <c r="BG148" s="257">
        <f>IF(N148="zákl. přenesená",J148,0)</f>
        <v>0</v>
      </c>
      <c r="BH148" s="257">
        <f>IF(N148="sníž. přenesená",J148,0)</f>
        <v>0</v>
      </c>
      <c r="BI148" s="257">
        <f>IF(N148="nulová",J148,0)</f>
        <v>0</v>
      </c>
      <c r="BJ148" s="17" t="s">
        <v>83</v>
      </c>
      <c r="BK148" s="257">
        <f>ROUND(I148*H148,2)</f>
        <v>0</v>
      </c>
      <c r="BL148" s="17" t="s">
        <v>705</v>
      </c>
      <c r="BM148" s="256" t="s">
        <v>331</v>
      </c>
    </row>
    <row r="149" s="2" customFormat="1" ht="21.75" customHeight="1">
      <c r="A149" s="38"/>
      <c r="B149" s="39"/>
      <c r="C149" s="244" t="s">
        <v>249</v>
      </c>
      <c r="D149" s="244" t="s">
        <v>155</v>
      </c>
      <c r="E149" s="245" t="s">
        <v>1240</v>
      </c>
      <c r="F149" s="246" t="s">
        <v>1241</v>
      </c>
      <c r="G149" s="247" t="s">
        <v>192</v>
      </c>
      <c r="H149" s="248">
        <v>10</v>
      </c>
      <c r="I149" s="249"/>
      <c r="J149" s="250">
        <f>ROUND(I149*H149,2)</f>
        <v>0</v>
      </c>
      <c r="K149" s="251"/>
      <c r="L149" s="44"/>
      <c r="M149" s="252" t="s">
        <v>1</v>
      </c>
      <c r="N149" s="253" t="s">
        <v>41</v>
      </c>
      <c r="O149" s="91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6" t="s">
        <v>705</v>
      </c>
      <c r="AT149" s="256" t="s">
        <v>155</v>
      </c>
      <c r="AU149" s="256" t="s">
        <v>85</v>
      </c>
      <c r="AY149" s="17" t="s">
        <v>152</v>
      </c>
      <c r="BE149" s="257">
        <f>IF(N149="základní",J149,0)</f>
        <v>0</v>
      </c>
      <c r="BF149" s="257">
        <f>IF(N149="snížená",J149,0)</f>
        <v>0</v>
      </c>
      <c r="BG149" s="257">
        <f>IF(N149="zákl. přenesená",J149,0)</f>
        <v>0</v>
      </c>
      <c r="BH149" s="257">
        <f>IF(N149="sníž. přenesená",J149,0)</f>
        <v>0</v>
      </c>
      <c r="BI149" s="257">
        <f>IF(N149="nulová",J149,0)</f>
        <v>0</v>
      </c>
      <c r="BJ149" s="17" t="s">
        <v>83</v>
      </c>
      <c r="BK149" s="257">
        <f>ROUND(I149*H149,2)</f>
        <v>0</v>
      </c>
      <c r="BL149" s="17" t="s">
        <v>705</v>
      </c>
      <c r="BM149" s="256" t="s">
        <v>345</v>
      </c>
    </row>
    <row r="150" s="2" customFormat="1" ht="16.5" customHeight="1">
      <c r="A150" s="38"/>
      <c r="B150" s="39"/>
      <c r="C150" s="244" t="s">
        <v>253</v>
      </c>
      <c r="D150" s="244" t="s">
        <v>155</v>
      </c>
      <c r="E150" s="245" t="s">
        <v>1242</v>
      </c>
      <c r="F150" s="246" t="s">
        <v>1243</v>
      </c>
      <c r="G150" s="247" t="s">
        <v>274</v>
      </c>
      <c r="H150" s="248">
        <v>1</v>
      </c>
      <c r="I150" s="249"/>
      <c r="J150" s="250">
        <f>ROUND(I150*H150,2)</f>
        <v>0</v>
      </c>
      <c r="K150" s="251"/>
      <c r="L150" s="44"/>
      <c r="M150" s="252" t="s">
        <v>1</v>
      </c>
      <c r="N150" s="253" t="s">
        <v>41</v>
      </c>
      <c r="O150" s="91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6" t="s">
        <v>705</v>
      </c>
      <c r="AT150" s="256" t="s">
        <v>155</v>
      </c>
      <c r="AU150" s="256" t="s">
        <v>85</v>
      </c>
      <c r="AY150" s="17" t="s">
        <v>152</v>
      </c>
      <c r="BE150" s="257">
        <f>IF(N150="základní",J150,0)</f>
        <v>0</v>
      </c>
      <c r="BF150" s="257">
        <f>IF(N150="snížená",J150,0)</f>
        <v>0</v>
      </c>
      <c r="BG150" s="257">
        <f>IF(N150="zákl. přenesená",J150,0)</f>
        <v>0</v>
      </c>
      <c r="BH150" s="257">
        <f>IF(N150="sníž. přenesená",J150,0)</f>
        <v>0</v>
      </c>
      <c r="BI150" s="257">
        <f>IF(N150="nulová",J150,0)</f>
        <v>0</v>
      </c>
      <c r="BJ150" s="17" t="s">
        <v>83</v>
      </c>
      <c r="BK150" s="257">
        <f>ROUND(I150*H150,2)</f>
        <v>0</v>
      </c>
      <c r="BL150" s="17" t="s">
        <v>705</v>
      </c>
      <c r="BM150" s="256" t="s">
        <v>361</v>
      </c>
    </row>
    <row r="151" s="2" customFormat="1" ht="21.75" customHeight="1">
      <c r="A151" s="38"/>
      <c r="B151" s="39"/>
      <c r="C151" s="244" t="s">
        <v>260</v>
      </c>
      <c r="D151" s="244" t="s">
        <v>155</v>
      </c>
      <c r="E151" s="245" t="s">
        <v>1244</v>
      </c>
      <c r="F151" s="246" t="s">
        <v>1245</v>
      </c>
      <c r="G151" s="247" t="s">
        <v>274</v>
      </c>
      <c r="H151" s="248">
        <v>1</v>
      </c>
      <c r="I151" s="249"/>
      <c r="J151" s="250">
        <f>ROUND(I151*H151,2)</f>
        <v>0</v>
      </c>
      <c r="K151" s="251"/>
      <c r="L151" s="44"/>
      <c r="M151" s="252" t="s">
        <v>1</v>
      </c>
      <c r="N151" s="253" t="s">
        <v>41</v>
      </c>
      <c r="O151" s="91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705</v>
      </c>
      <c r="AT151" s="256" t="s">
        <v>155</v>
      </c>
      <c r="AU151" s="256" t="s">
        <v>85</v>
      </c>
      <c r="AY151" s="17" t="s">
        <v>152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83</v>
      </c>
      <c r="BK151" s="257">
        <f>ROUND(I151*H151,2)</f>
        <v>0</v>
      </c>
      <c r="BL151" s="17" t="s">
        <v>705</v>
      </c>
      <c r="BM151" s="256" t="s">
        <v>387</v>
      </c>
    </row>
    <row r="152" s="12" customFormat="1" ht="22.8" customHeight="1">
      <c r="A152" s="12"/>
      <c r="B152" s="228"/>
      <c r="C152" s="229"/>
      <c r="D152" s="230" t="s">
        <v>75</v>
      </c>
      <c r="E152" s="242" t="s">
        <v>1016</v>
      </c>
      <c r="F152" s="242" t="s">
        <v>1246</v>
      </c>
      <c r="G152" s="229"/>
      <c r="H152" s="229"/>
      <c r="I152" s="232"/>
      <c r="J152" s="243">
        <f>BK152</f>
        <v>0</v>
      </c>
      <c r="K152" s="229"/>
      <c r="L152" s="234"/>
      <c r="M152" s="235"/>
      <c r="N152" s="236"/>
      <c r="O152" s="236"/>
      <c r="P152" s="237">
        <f>SUM(P153:P163)</f>
        <v>0</v>
      </c>
      <c r="Q152" s="236"/>
      <c r="R152" s="237">
        <f>SUM(R153:R163)</f>
        <v>0</v>
      </c>
      <c r="S152" s="236"/>
      <c r="T152" s="238">
        <f>SUM(T153:T163)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9" t="s">
        <v>173</v>
      </c>
      <c r="AT152" s="240" t="s">
        <v>75</v>
      </c>
      <c r="AU152" s="240" t="s">
        <v>83</v>
      </c>
      <c r="AY152" s="239" t="s">
        <v>152</v>
      </c>
      <c r="BK152" s="241">
        <f>SUM(BK153:BK163)</f>
        <v>0</v>
      </c>
    </row>
    <row r="153" s="2" customFormat="1" ht="33" customHeight="1">
      <c r="A153" s="38"/>
      <c r="B153" s="39"/>
      <c r="C153" s="244" t="s">
        <v>266</v>
      </c>
      <c r="D153" s="244" t="s">
        <v>155</v>
      </c>
      <c r="E153" s="245" t="s">
        <v>1247</v>
      </c>
      <c r="F153" s="246" t="s">
        <v>1248</v>
      </c>
      <c r="G153" s="247" t="s">
        <v>274</v>
      </c>
      <c r="H153" s="248">
        <v>1</v>
      </c>
      <c r="I153" s="249"/>
      <c r="J153" s="250">
        <f>ROUND(I153*H153,2)</f>
        <v>0</v>
      </c>
      <c r="K153" s="251"/>
      <c r="L153" s="44"/>
      <c r="M153" s="252" t="s">
        <v>1</v>
      </c>
      <c r="N153" s="253" t="s">
        <v>41</v>
      </c>
      <c r="O153" s="91"/>
      <c r="P153" s="254">
        <f>O153*H153</f>
        <v>0</v>
      </c>
      <c r="Q153" s="254">
        <v>0</v>
      </c>
      <c r="R153" s="254">
        <f>Q153*H153</f>
        <v>0</v>
      </c>
      <c r="S153" s="254">
        <v>0</v>
      </c>
      <c r="T153" s="25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6" t="s">
        <v>705</v>
      </c>
      <c r="AT153" s="256" t="s">
        <v>155</v>
      </c>
      <c r="AU153" s="256" t="s">
        <v>85</v>
      </c>
      <c r="AY153" s="17" t="s">
        <v>152</v>
      </c>
      <c r="BE153" s="257">
        <f>IF(N153="základní",J153,0)</f>
        <v>0</v>
      </c>
      <c r="BF153" s="257">
        <f>IF(N153="snížená",J153,0)</f>
        <v>0</v>
      </c>
      <c r="BG153" s="257">
        <f>IF(N153="zákl. přenesená",J153,0)</f>
        <v>0</v>
      </c>
      <c r="BH153" s="257">
        <f>IF(N153="sníž. přenesená",J153,0)</f>
        <v>0</v>
      </c>
      <c r="BI153" s="257">
        <f>IF(N153="nulová",J153,0)</f>
        <v>0</v>
      </c>
      <c r="BJ153" s="17" t="s">
        <v>83</v>
      </c>
      <c r="BK153" s="257">
        <f>ROUND(I153*H153,2)</f>
        <v>0</v>
      </c>
      <c r="BL153" s="17" t="s">
        <v>705</v>
      </c>
      <c r="BM153" s="256" t="s">
        <v>400</v>
      </c>
    </row>
    <row r="154" s="2" customFormat="1" ht="21.75" customHeight="1">
      <c r="A154" s="38"/>
      <c r="B154" s="39"/>
      <c r="C154" s="244" t="s">
        <v>271</v>
      </c>
      <c r="D154" s="244" t="s">
        <v>155</v>
      </c>
      <c r="E154" s="245" t="s">
        <v>1249</v>
      </c>
      <c r="F154" s="246" t="s">
        <v>1250</v>
      </c>
      <c r="G154" s="247" t="s">
        <v>274</v>
      </c>
      <c r="H154" s="248">
        <v>1</v>
      </c>
      <c r="I154" s="249"/>
      <c r="J154" s="250">
        <f>ROUND(I154*H154,2)</f>
        <v>0</v>
      </c>
      <c r="K154" s="251"/>
      <c r="L154" s="44"/>
      <c r="M154" s="252" t="s">
        <v>1</v>
      </c>
      <c r="N154" s="253" t="s">
        <v>41</v>
      </c>
      <c r="O154" s="91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6" t="s">
        <v>705</v>
      </c>
      <c r="AT154" s="256" t="s">
        <v>155</v>
      </c>
      <c r="AU154" s="256" t="s">
        <v>85</v>
      </c>
      <c r="AY154" s="17" t="s">
        <v>152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7" t="s">
        <v>83</v>
      </c>
      <c r="BK154" s="257">
        <f>ROUND(I154*H154,2)</f>
        <v>0</v>
      </c>
      <c r="BL154" s="17" t="s">
        <v>705</v>
      </c>
      <c r="BM154" s="256" t="s">
        <v>593</v>
      </c>
    </row>
    <row r="155" s="2" customFormat="1" ht="21.75" customHeight="1">
      <c r="A155" s="38"/>
      <c r="B155" s="39"/>
      <c r="C155" s="244" t="s">
        <v>7</v>
      </c>
      <c r="D155" s="244" t="s">
        <v>155</v>
      </c>
      <c r="E155" s="245" t="s">
        <v>1251</v>
      </c>
      <c r="F155" s="246" t="s">
        <v>1252</v>
      </c>
      <c r="G155" s="247" t="s">
        <v>1109</v>
      </c>
      <c r="H155" s="248">
        <v>1</v>
      </c>
      <c r="I155" s="249"/>
      <c r="J155" s="250">
        <f>ROUND(I155*H155,2)</f>
        <v>0</v>
      </c>
      <c r="K155" s="251"/>
      <c r="L155" s="44"/>
      <c r="M155" s="252" t="s">
        <v>1</v>
      </c>
      <c r="N155" s="253" t="s">
        <v>41</v>
      </c>
      <c r="O155" s="91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6" t="s">
        <v>705</v>
      </c>
      <c r="AT155" s="256" t="s">
        <v>155</v>
      </c>
      <c r="AU155" s="256" t="s">
        <v>85</v>
      </c>
      <c r="AY155" s="17" t="s">
        <v>152</v>
      </c>
      <c r="BE155" s="257">
        <f>IF(N155="základní",J155,0)</f>
        <v>0</v>
      </c>
      <c r="BF155" s="257">
        <f>IF(N155="snížená",J155,0)</f>
        <v>0</v>
      </c>
      <c r="BG155" s="257">
        <f>IF(N155="zákl. přenesená",J155,0)</f>
        <v>0</v>
      </c>
      <c r="BH155" s="257">
        <f>IF(N155="sníž. přenesená",J155,0)</f>
        <v>0</v>
      </c>
      <c r="BI155" s="257">
        <f>IF(N155="nulová",J155,0)</f>
        <v>0</v>
      </c>
      <c r="BJ155" s="17" t="s">
        <v>83</v>
      </c>
      <c r="BK155" s="257">
        <f>ROUND(I155*H155,2)</f>
        <v>0</v>
      </c>
      <c r="BL155" s="17" t="s">
        <v>705</v>
      </c>
      <c r="BM155" s="256" t="s">
        <v>601</v>
      </c>
    </row>
    <row r="156" s="2" customFormat="1" ht="21.75" customHeight="1">
      <c r="A156" s="38"/>
      <c r="B156" s="39"/>
      <c r="C156" s="244" t="s">
        <v>282</v>
      </c>
      <c r="D156" s="244" t="s">
        <v>155</v>
      </c>
      <c r="E156" s="245" t="s">
        <v>1253</v>
      </c>
      <c r="F156" s="246" t="s">
        <v>1254</v>
      </c>
      <c r="G156" s="247" t="s">
        <v>1109</v>
      </c>
      <c r="H156" s="248">
        <v>1</v>
      </c>
      <c r="I156" s="249"/>
      <c r="J156" s="250">
        <f>ROUND(I156*H156,2)</f>
        <v>0</v>
      </c>
      <c r="K156" s="251"/>
      <c r="L156" s="44"/>
      <c r="M156" s="252" t="s">
        <v>1</v>
      </c>
      <c r="N156" s="253" t="s">
        <v>41</v>
      </c>
      <c r="O156" s="91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6" t="s">
        <v>705</v>
      </c>
      <c r="AT156" s="256" t="s">
        <v>155</v>
      </c>
      <c r="AU156" s="256" t="s">
        <v>85</v>
      </c>
      <c r="AY156" s="17" t="s">
        <v>152</v>
      </c>
      <c r="BE156" s="257">
        <f>IF(N156="základní",J156,0)</f>
        <v>0</v>
      </c>
      <c r="BF156" s="257">
        <f>IF(N156="snížená",J156,0)</f>
        <v>0</v>
      </c>
      <c r="BG156" s="257">
        <f>IF(N156="zákl. přenesená",J156,0)</f>
        <v>0</v>
      </c>
      <c r="BH156" s="257">
        <f>IF(N156="sníž. přenesená",J156,0)</f>
        <v>0</v>
      </c>
      <c r="BI156" s="257">
        <f>IF(N156="nulová",J156,0)</f>
        <v>0</v>
      </c>
      <c r="BJ156" s="17" t="s">
        <v>83</v>
      </c>
      <c r="BK156" s="257">
        <f>ROUND(I156*H156,2)</f>
        <v>0</v>
      </c>
      <c r="BL156" s="17" t="s">
        <v>705</v>
      </c>
      <c r="BM156" s="256" t="s">
        <v>609</v>
      </c>
    </row>
    <row r="157" s="2" customFormat="1" ht="16.5" customHeight="1">
      <c r="A157" s="38"/>
      <c r="B157" s="39"/>
      <c r="C157" s="244" t="s">
        <v>286</v>
      </c>
      <c r="D157" s="244" t="s">
        <v>155</v>
      </c>
      <c r="E157" s="245" t="s">
        <v>1255</v>
      </c>
      <c r="F157" s="246" t="s">
        <v>1256</v>
      </c>
      <c r="G157" s="247" t="s">
        <v>1109</v>
      </c>
      <c r="H157" s="248">
        <v>6</v>
      </c>
      <c r="I157" s="249"/>
      <c r="J157" s="250">
        <f>ROUND(I157*H157,2)</f>
        <v>0</v>
      </c>
      <c r="K157" s="251"/>
      <c r="L157" s="44"/>
      <c r="M157" s="252" t="s">
        <v>1</v>
      </c>
      <c r="N157" s="253" t="s">
        <v>41</v>
      </c>
      <c r="O157" s="91"/>
      <c r="P157" s="254">
        <f>O157*H157</f>
        <v>0</v>
      </c>
      <c r="Q157" s="254">
        <v>0</v>
      </c>
      <c r="R157" s="254">
        <f>Q157*H157</f>
        <v>0</v>
      </c>
      <c r="S157" s="254">
        <v>0</v>
      </c>
      <c r="T157" s="25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6" t="s">
        <v>705</v>
      </c>
      <c r="AT157" s="256" t="s">
        <v>155</v>
      </c>
      <c r="AU157" s="256" t="s">
        <v>85</v>
      </c>
      <c r="AY157" s="17" t="s">
        <v>152</v>
      </c>
      <c r="BE157" s="257">
        <f>IF(N157="základní",J157,0)</f>
        <v>0</v>
      </c>
      <c r="BF157" s="257">
        <f>IF(N157="snížená",J157,0)</f>
        <v>0</v>
      </c>
      <c r="BG157" s="257">
        <f>IF(N157="zákl. přenesená",J157,0)</f>
        <v>0</v>
      </c>
      <c r="BH157" s="257">
        <f>IF(N157="sníž. přenesená",J157,0)</f>
        <v>0</v>
      </c>
      <c r="BI157" s="257">
        <f>IF(N157="nulová",J157,0)</f>
        <v>0</v>
      </c>
      <c r="BJ157" s="17" t="s">
        <v>83</v>
      </c>
      <c r="BK157" s="257">
        <f>ROUND(I157*H157,2)</f>
        <v>0</v>
      </c>
      <c r="BL157" s="17" t="s">
        <v>705</v>
      </c>
      <c r="BM157" s="256" t="s">
        <v>619</v>
      </c>
    </row>
    <row r="158" s="2" customFormat="1" ht="16.5" customHeight="1">
      <c r="A158" s="38"/>
      <c r="B158" s="39"/>
      <c r="C158" s="244" t="s">
        <v>290</v>
      </c>
      <c r="D158" s="244" t="s">
        <v>155</v>
      </c>
      <c r="E158" s="245" t="s">
        <v>1257</v>
      </c>
      <c r="F158" s="246" t="s">
        <v>1258</v>
      </c>
      <c r="G158" s="247" t="s">
        <v>1109</v>
      </c>
      <c r="H158" s="248">
        <v>4</v>
      </c>
      <c r="I158" s="249"/>
      <c r="J158" s="250">
        <f>ROUND(I158*H158,2)</f>
        <v>0</v>
      </c>
      <c r="K158" s="251"/>
      <c r="L158" s="44"/>
      <c r="M158" s="252" t="s">
        <v>1</v>
      </c>
      <c r="N158" s="253" t="s">
        <v>41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705</v>
      </c>
      <c r="AT158" s="256" t="s">
        <v>155</v>
      </c>
      <c r="AU158" s="256" t="s">
        <v>85</v>
      </c>
      <c r="AY158" s="17" t="s">
        <v>152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83</v>
      </c>
      <c r="BK158" s="257">
        <f>ROUND(I158*H158,2)</f>
        <v>0</v>
      </c>
      <c r="BL158" s="17" t="s">
        <v>705</v>
      </c>
      <c r="BM158" s="256" t="s">
        <v>627</v>
      </c>
    </row>
    <row r="159" s="2" customFormat="1" ht="16.5" customHeight="1">
      <c r="A159" s="38"/>
      <c r="B159" s="39"/>
      <c r="C159" s="244" t="s">
        <v>295</v>
      </c>
      <c r="D159" s="244" t="s">
        <v>155</v>
      </c>
      <c r="E159" s="245" t="s">
        <v>1259</v>
      </c>
      <c r="F159" s="246" t="s">
        <v>1260</v>
      </c>
      <c r="G159" s="247" t="s">
        <v>1109</v>
      </c>
      <c r="H159" s="248">
        <v>1</v>
      </c>
      <c r="I159" s="249"/>
      <c r="J159" s="250">
        <f>ROUND(I159*H159,2)</f>
        <v>0</v>
      </c>
      <c r="K159" s="251"/>
      <c r="L159" s="44"/>
      <c r="M159" s="252" t="s">
        <v>1</v>
      </c>
      <c r="N159" s="253" t="s">
        <v>41</v>
      </c>
      <c r="O159" s="91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6" t="s">
        <v>705</v>
      </c>
      <c r="AT159" s="256" t="s">
        <v>155</v>
      </c>
      <c r="AU159" s="256" t="s">
        <v>85</v>
      </c>
      <c r="AY159" s="17" t="s">
        <v>152</v>
      </c>
      <c r="BE159" s="257">
        <f>IF(N159="základní",J159,0)</f>
        <v>0</v>
      </c>
      <c r="BF159" s="257">
        <f>IF(N159="snížená",J159,0)</f>
        <v>0</v>
      </c>
      <c r="BG159" s="257">
        <f>IF(N159="zákl. přenesená",J159,0)</f>
        <v>0</v>
      </c>
      <c r="BH159" s="257">
        <f>IF(N159="sníž. přenesená",J159,0)</f>
        <v>0</v>
      </c>
      <c r="BI159" s="257">
        <f>IF(N159="nulová",J159,0)</f>
        <v>0</v>
      </c>
      <c r="BJ159" s="17" t="s">
        <v>83</v>
      </c>
      <c r="BK159" s="257">
        <f>ROUND(I159*H159,2)</f>
        <v>0</v>
      </c>
      <c r="BL159" s="17" t="s">
        <v>705</v>
      </c>
      <c r="BM159" s="256" t="s">
        <v>640</v>
      </c>
    </row>
    <row r="160" s="2" customFormat="1" ht="16.5" customHeight="1">
      <c r="A160" s="38"/>
      <c r="B160" s="39"/>
      <c r="C160" s="244" t="s">
        <v>299</v>
      </c>
      <c r="D160" s="244" t="s">
        <v>155</v>
      </c>
      <c r="E160" s="245" t="s">
        <v>1261</v>
      </c>
      <c r="F160" s="246" t="s">
        <v>1262</v>
      </c>
      <c r="G160" s="247" t="s">
        <v>192</v>
      </c>
      <c r="H160" s="248">
        <v>500</v>
      </c>
      <c r="I160" s="249"/>
      <c r="J160" s="250">
        <f>ROUND(I160*H160,2)</f>
        <v>0</v>
      </c>
      <c r="K160" s="251"/>
      <c r="L160" s="44"/>
      <c r="M160" s="252" t="s">
        <v>1</v>
      </c>
      <c r="N160" s="253" t="s">
        <v>41</v>
      </c>
      <c r="O160" s="91"/>
      <c r="P160" s="254">
        <f>O160*H160</f>
        <v>0</v>
      </c>
      <c r="Q160" s="254">
        <v>0</v>
      </c>
      <c r="R160" s="254">
        <f>Q160*H160</f>
        <v>0</v>
      </c>
      <c r="S160" s="254">
        <v>0</v>
      </c>
      <c r="T160" s="25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6" t="s">
        <v>705</v>
      </c>
      <c r="AT160" s="256" t="s">
        <v>155</v>
      </c>
      <c r="AU160" s="256" t="s">
        <v>85</v>
      </c>
      <c r="AY160" s="17" t="s">
        <v>152</v>
      </c>
      <c r="BE160" s="257">
        <f>IF(N160="základní",J160,0)</f>
        <v>0</v>
      </c>
      <c r="BF160" s="257">
        <f>IF(N160="snížená",J160,0)</f>
        <v>0</v>
      </c>
      <c r="BG160" s="257">
        <f>IF(N160="zákl. přenesená",J160,0)</f>
        <v>0</v>
      </c>
      <c r="BH160" s="257">
        <f>IF(N160="sníž. přenesená",J160,0)</f>
        <v>0</v>
      </c>
      <c r="BI160" s="257">
        <f>IF(N160="nulová",J160,0)</f>
        <v>0</v>
      </c>
      <c r="BJ160" s="17" t="s">
        <v>83</v>
      </c>
      <c r="BK160" s="257">
        <f>ROUND(I160*H160,2)</f>
        <v>0</v>
      </c>
      <c r="BL160" s="17" t="s">
        <v>705</v>
      </c>
      <c r="BM160" s="256" t="s">
        <v>649</v>
      </c>
    </row>
    <row r="161" s="2" customFormat="1" ht="16.5" customHeight="1">
      <c r="A161" s="38"/>
      <c r="B161" s="39"/>
      <c r="C161" s="244" t="s">
        <v>307</v>
      </c>
      <c r="D161" s="244" t="s">
        <v>155</v>
      </c>
      <c r="E161" s="245" t="s">
        <v>1263</v>
      </c>
      <c r="F161" s="246" t="s">
        <v>1264</v>
      </c>
      <c r="G161" s="247" t="s">
        <v>192</v>
      </c>
      <c r="H161" s="248">
        <v>50</v>
      </c>
      <c r="I161" s="249"/>
      <c r="J161" s="250">
        <f>ROUND(I161*H161,2)</f>
        <v>0</v>
      </c>
      <c r="K161" s="251"/>
      <c r="L161" s="44"/>
      <c r="M161" s="252" t="s">
        <v>1</v>
      </c>
      <c r="N161" s="253" t="s">
        <v>41</v>
      </c>
      <c r="O161" s="91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6" t="s">
        <v>705</v>
      </c>
      <c r="AT161" s="256" t="s">
        <v>155</v>
      </c>
      <c r="AU161" s="256" t="s">
        <v>85</v>
      </c>
      <c r="AY161" s="17" t="s">
        <v>152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7" t="s">
        <v>83</v>
      </c>
      <c r="BK161" s="257">
        <f>ROUND(I161*H161,2)</f>
        <v>0</v>
      </c>
      <c r="BL161" s="17" t="s">
        <v>705</v>
      </c>
      <c r="BM161" s="256" t="s">
        <v>658</v>
      </c>
    </row>
    <row r="162" s="2" customFormat="1" ht="21.75" customHeight="1">
      <c r="A162" s="38"/>
      <c r="B162" s="39"/>
      <c r="C162" s="244" t="s">
        <v>317</v>
      </c>
      <c r="D162" s="244" t="s">
        <v>155</v>
      </c>
      <c r="E162" s="245" t="s">
        <v>1236</v>
      </c>
      <c r="F162" s="246" t="s">
        <v>1237</v>
      </c>
      <c r="G162" s="247" t="s">
        <v>192</v>
      </c>
      <c r="H162" s="248">
        <v>300</v>
      </c>
      <c r="I162" s="249"/>
      <c r="J162" s="250">
        <f>ROUND(I162*H162,2)</f>
        <v>0</v>
      </c>
      <c r="K162" s="251"/>
      <c r="L162" s="44"/>
      <c r="M162" s="252" t="s">
        <v>1</v>
      </c>
      <c r="N162" s="253" t="s">
        <v>41</v>
      </c>
      <c r="O162" s="91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6" t="s">
        <v>705</v>
      </c>
      <c r="AT162" s="256" t="s">
        <v>155</v>
      </c>
      <c r="AU162" s="256" t="s">
        <v>85</v>
      </c>
      <c r="AY162" s="17" t="s">
        <v>152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7" t="s">
        <v>83</v>
      </c>
      <c r="BK162" s="257">
        <f>ROUND(I162*H162,2)</f>
        <v>0</v>
      </c>
      <c r="BL162" s="17" t="s">
        <v>705</v>
      </c>
      <c r="BM162" s="256" t="s">
        <v>669</v>
      </c>
    </row>
    <row r="163" s="2" customFormat="1" ht="16.5" customHeight="1">
      <c r="A163" s="38"/>
      <c r="B163" s="39"/>
      <c r="C163" s="244" t="s">
        <v>325</v>
      </c>
      <c r="D163" s="244" t="s">
        <v>155</v>
      </c>
      <c r="E163" s="245" t="s">
        <v>1265</v>
      </c>
      <c r="F163" s="246" t="s">
        <v>1243</v>
      </c>
      <c r="G163" s="247" t="s">
        <v>274</v>
      </c>
      <c r="H163" s="248">
        <v>1</v>
      </c>
      <c r="I163" s="249"/>
      <c r="J163" s="250">
        <f>ROUND(I163*H163,2)</f>
        <v>0</v>
      </c>
      <c r="K163" s="251"/>
      <c r="L163" s="44"/>
      <c r="M163" s="252" t="s">
        <v>1</v>
      </c>
      <c r="N163" s="253" t="s">
        <v>41</v>
      </c>
      <c r="O163" s="91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6" t="s">
        <v>705</v>
      </c>
      <c r="AT163" s="256" t="s">
        <v>155</v>
      </c>
      <c r="AU163" s="256" t="s">
        <v>85</v>
      </c>
      <c r="AY163" s="17" t="s">
        <v>152</v>
      </c>
      <c r="BE163" s="257">
        <f>IF(N163="základní",J163,0)</f>
        <v>0</v>
      </c>
      <c r="BF163" s="257">
        <f>IF(N163="snížená",J163,0)</f>
        <v>0</v>
      </c>
      <c r="BG163" s="257">
        <f>IF(N163="zákl. přenesená",J163,0)</f>
        <v>0</v>
      </c>
      <c r="BH163" s="257">
        <f>IF(N163="sníž. přenesená",J163,0)</f>
        <v>0</v>
      </c>
      <c r="BI163" s="257">
        <f>IF(N163="nulová",J163,0)</f>
        <v>0</v>
      </c>
      <c r="BJ163" s="17" t="s">
        <v>83</v>
      </c>
      <c r="BK163" s="257">
        <f>ROUND(I163*H163,2)</f>
        <v>0</v>
      </c>
      <c r="BL163" s="17" t="s">
        <v>705</v>
      </c>
      <c r="BM163" s="256" t="s">
        <v>677</v>
      </c>
    </row>
    <row r="164" s="12" customFormat="1" ht="22.8" customHeight="1">
      <c r="A164" s="12"/>
      <c r="B164" s="228"/>
      <c r="C164" s="229"/>
      <c r="D164" s="230" t="s">
        <v>75</v>
      </c>
      <c r="E164" s="242" t="s">
        <v>1040</v>
      </c>
      <c r="F164" s="242" t="s">
        <v>404</v>
      </c>
      <c r="G164" s="229"/>
      <c r="H164" s="229"/>
      <c r="I164" s="232"/>
      <c r="J164" s="243">
        <f>BK164</f>
        <v>0</v>
      </c>
      <c r="K164" s="229"/>
      <c r="L164" s="234"/>
      <c r="M164" s="235"/>
      <c r="N164" s="236"/>
      <c r="O164" s="236"/>
      <c r="P164" s="237">
        <f>SUM(P165:P166)</f>
        <v>0</v>
      </c>
      <c r="Q164" s="236"/>
      <c r="R164" s="237">
        <f>SUM(R165:R166)</f>
        <v>0</v>
      </c>
      <c r="S164" s="236"/>
      <c r="T164" s="238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9" t="s">
        <v>173</v>
      </c>
      <c r="AT164" s="240" t="s">
        <v>75</v>
      </c>
      <c r="AU164" s="240" t="s">
        <v>83</v>
      </c>
      <c r="AY164" s="239" t="s">
        <v>152</v>
      </c>
      <c r="BK164" s="241">
        <f>SUM(BK165:BK166)</f>
        <v>0</v>
      </c>
    </row>
    <row r="165" s="2" customFormat="1" ht="21.75" customHeight="1">
      <c r="A165" s="38"/>
      <c r="B165" s="39"/>
      <c r="C165" s="244" t="s">
        <v>331</v>
      </c>
      <c r="D165" s="244" t="s">
        <v>155</v>
      </c>
      <c r="E165" s="245" t="s">
        <v>1266</v>
      </c>
      <c r="F165" s="246" t="s">
        <v>1267</v>
      </c>
      <c r="G165" s="247" t="s">
        <v>274</v>
      </c>
      <c r="H165" s="248">
        <v>1</v>
      </c>
      <c r="I165" s="249"/>
      <c r="J165" s="250">
        <f>ROUND(I165*H165,2)</f>
        <v>0</v>
      </c>
      <c r="K165" s="251"/>
      <c r="L165" s="44"/>
      <c r="M165" s="252" t="s">
        <v>1</v>
      </c>
      <c r="N165" s="253" t="s">
        <v>41</v>
      </c>
      <c r="O165" s="91"/>
      <c r="P165" s="254">
        <f>O165*H165</f>
        <v>0</v>
      </c>
      <c r="Q165" s="254">
        <v>0</v>
      </c>
      <c r="R165" s="254">
        <f>Q165*H165</f>
        <v>0</v>
      </c>
      <c r="S165" s="254">
        <v>0</v>
      </c>
      <c r="T165" s="25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6" t="s">
        <v>705</v>
      </c>
      <c r="AT165" s="256" t="s">
        <v>155</v>
      </c>
      <c r="AU165" s="256" t="s">
        <v>85</v>
      </c>
      <c r="AY165" s="17" t="s">
        <v>152</v>
      </c>
      <c r="BE165" s="257">
        <f>IF(N165="základní",J165,0)</f>
        <v>0</v>
      </c>
      <c r="BF165" s="257">
        <f>IF(N165="snížená",J165,0)</f>
        <v>0</v>
      </c>
      <c r="BG165" s="257">
        <f>IF(N165="zákl. přenesená",J165,0)</f>
        <v>0</v>
      </c>
      <c r="BH165" s="257">
        <f>IF(N165="sníž. přenesená",J165,0)</f>
        <v>0</v>
      </c>
      <c r="BI165" s="257">
        <f>IF(N165="nulová",J165,0)</f>
        <v>0</v>
      </c>
      <c r="BJ165" s="17" t="s">
        <v>83</v>
      </c>
      <c r="BK165" s="257">
        <f>ROUND(I165*H165,2)</f>
        <v>0</v>
      </c>
      <c r="BL165" s="17" t="s">
        <v>705</v>
      </c>
      <c r="BM165" s="256" t="s">
        <v>686</v>
      </c>
    </row>
    <row r="166" s="2" customFormat="1" ht="16.5" customHeight="1">
      <c r="A166" s="38"/>
      <c r="B166" s="39"/>
      <c r="C166" s="244" t="s">
        <v>340</v>
      </c>
      <c r="D166" s="244" t="s">
        <v>155</v>
      </c>
      <c r="E166" s="245" t="s">
        <v>1268</v>
      </c>
      <c r="F166" s="246" t="s">
        <v>1188</v>
      </c>
      <c r="G166" s="247" t="s">
        <v>274</v>
      </c>
      <c r="H166" s="248">
        <v>1</v>
      </c>
      <c r="I166" s="249"/>
      <c r="J166" s="250">
        <f>ROUND(I166*H166,2)</f>
        <v>0</v>
      </c>
      <c r="K166" s="251"/>
      <c r="L166" s="44"/>
      <c r="M166" s="291" t="s">
        <v>1</v>
      </c>
      <c r="N166" s="292" t="s">
        <v>41</v>
      </c>
      <c r="O166" s="293"/>
      <c r="P166" s="294">
        <f>O166*H166</f>
        <v>0</v>
      </c>
      <c r="Q166" s="294">
        <v>0</v>
      </c>
      <c r="R166" s="294">
        <f>Q166*H166</f>
        <v>0</v>
      </c>
      <c r="S166" s="294">
        <v>0</v>
      </c>
      <c r="T166" s="29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6" t="s">
        <v>705</v>
      </c>
      <c r="AT166" s="256" t="s">
        <v>155</v>
      </c>
      <c r="AU166" s="256" t="s">
        <v>85</v>
      </c>
      <c r="AY166" s="17" t="s">
        <v>152</v>
      </c>
      <c r="BE166" s="257">
        <f>IF(N166="základní",J166,0)</f>
        <v>0</v>
      </c>
      <c r="BF166" s="257">
        <f>IF(N166="snížená",J166,0)</f>
        <v>0</v>
      </c>
      <c r="BG166" s="257">
        <f>IF(N166="zákl. přenesená",J166,0)</f>
        <v>0</v>
      </c>
      <c r="BH166" s="257">
        <f>IF(N166="sníž. přenesená",J166,0)</f>
        <v>0</v>
      </c>
      <c r="BI166" s="257">
        <f>IF(N166="nulová",J166,0)</f>
        <v>0</v>
      </c>
      <c r="BJ166" s="17" t="s">
        <v>83</v>
      </c>
      <c r="BK166" s="257">
        <f>ROUND(I166*H166,2)</f>
        <v>0</v>
      </c>
      <c r="BL166" s="17" t="s">
        <v>705</v>
      </c>
      <c r="BM166" s="256" t="s">
        <v>695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192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qzoDQdRrnTJueWMeXCV9adV0ONccUfpB2gpz9t62DIPGzCcCnsYcE3kYzLro8Qrmsd1+lV3CszeSol9niHUSeg==" hashValue="OF24SsUgVhzJqSl2VChhODmgi+j8oM3MxvrYOuCSxgDmFZJXWSeaQfz0I/pllgYhLhN/daJvysnTVnWRWZILqw==" algorithmName="SHA-512" password="CC35"/>
  <autoFilter ref="C119:K16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Přestavba školnického bytu na ředitelnu a zázemí ZUŠ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114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1269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6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33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27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35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36</v>
      </c>
      <c r="E30" s="38"/>
      <c r="F30" s="38"/>
      <c r="G30" s="38"/>
      <c r="H30" s="38"/>
      <c r="I30" s="154"/>
      <c r="J30" s="166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38</v>
      </c>
      <c r="G32" s="38"/>
      <c r="H32" s="38"/>
      <c r="I32" s="168" t="s">
        <v>37</v>
      </c>
      <c r="J32" s="167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40</v>
      </c>
      <c r="E33" s="152" t="s">
        <v>41</v>
      </c>
      <c r="F33" s="170">
        <f>ROUND((SUM(BE120:BE127)),  2)</f>
        <v>0</v>
      </c>
      <c r="G33" s="38"/>
      <c r="H33" s="38"/>
      <c r="I33" s="171">
        <v>0.20999999999999999</v>
      </c>
      <c r="J33" s="170">
        <f>ROUND(((SUM(BE120:BE127))*I33),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42</v>
      </c>
      <c r="F34" s="170">
        <f>ROUND((SUM(BF120:BF127)),  2)</f>
        <v>0</v>
      </c>
      <c r="G34" s="38"/>
      <c r="H34" s="38"/>
      <c r="I34" s="171">
        <v>0.14999999999999999</v>
      </c>
      <c r="J34" s="170">
        <f>ROUND(((SUM(BF120:BF127))*I34),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43</v>
      </c>
      <c r="F35" s="170">
        <f>ROUND((SUM(BG120:BG127)),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44</v>
      </c>
      <c r="F36" s="170">
        <f>ROUND((SUM(BH120:BH127)),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ROUND((SUM(BI120:BI127)),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46</v>
      </c>
      <c r="E39" s="174"/>
      <c r="F39" s="174"/>
      <c r="G39" s="175" t="s">
        <v>47</v>
      </c>
      <c r="H39" s="176" t="s">
        <v>48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Přestavba školnického bytu na ředitelnu a zázemí ZUŠ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VRN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 Dělnického cvičiště 1100/1, Praha 6</v>
      </c>
      <c r="G89" s="40"/>
      <c r="H89" s="40"/>
      <c r="I89" s="156" t="s">
        <v>22</v>
      </c>
      <c r="J89" s="79" t="str">
        <f>IF(J12="","",J12)</f>
        <v>24. 2. 2020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MČ Praha 6, Odbor školství, Čs. armády 601/23, P6</v>
      </c>
      <c r="G91" s="40"/>
      <c r="H91" s="40"/>
      <c r="I91" s="156" t="s">
        <v>30</v>
      </c>
      <c r="J91" s="36" t="str">
        <f>E21</f>
        <v>D PLUS PROJEKTOVÁ A INŽENÝRSKÁ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119</v>
      </c>
      <c r="D94" s="198"/>
      <c r="E94" s="198"/>
      <c r="F94" s="198"/>
      <c r="G94" s="198"/>
      <c r="H94" s="198"/>
      <c r="I94" s="199"/>
      <c r="J94" s="200" t="s">
        <v>120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121</v>
      </c>
      <c r="D96" s="40"/>
      <c r="E96" s="40"/>
      <c r="F96" s="40"/>
      <c r="G96" s="40"/>
      <c r="H96" s="40"/>
      <c r="I96" s="15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s="9" customFormat="1" ht="24.96" customHeight="1">
      <c r="A97" s="9"/>
      <c r="B97" s="202"/>
      <c r="C97" s="203"/>
      <c r="D97" s="204" t="s">
        <v>1270</v>
      </c>
      <c r="E97" s="205"/>
      <c r="F97" s="205"/>
      <c r="G97" s="205"/>
      <c r="H97" s="205"/>
      <c r="I97" s="206"/>
      <c r="J97" s="207">
        <f>J121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133"/>
      <c r="D98" s="210" t="s">
        <v>1271</v>
      </c>
      <c r="E98" s="211"/>
      <c r="F98" s="211"/>
      <c r="G98" s="211"/>
      <c r="H98" s="211"/>
      <c r="I98" s="212"/>
      <c r="J98" s="213">
        <f>J122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9"/>
      <c r="C99" s="133"/>
      <c r="D99" s="210" t="s">
        <v>1272</v>
      </c>
      <c r="E99" s="211"/>
      <c r="F99" s="211"/>
      <c r="G99" s="211"/>
      <c r="H99" s="211"/>
      <c r="I99" s="212"/>
      <c r="J99" s="213">
        <f>J124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9"/>
      <c r="C100" s="133"/>
      <c r="D100" s="210" t="s">
        <v>1273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137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6" t="str">
        <f>E7</f>
        <v>Přestavba školnického bytu na ředitelnu a zázemí ZUŠ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114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VRN - VRN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U Dělnického cvičiště 1100/1, Praha 6</v>
      </c>
      <c r="G114" s="40"/>
      <c r="H114" s="40"/>
      <c r="I114" s="156" t="s">
        <v>22</v>
      </c>
      <c r="J114" s="79" t="str">
        <f>IF(J12="","",J12)</f>
        <v>24. 2. 2020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MČ Praha 6, Odbor školství, Čs. armády 601/23, P6</v>
      </c>
      <c r="G116" s="40"/>
      <c r="H116" s="40"/>
      <c r="I116" s="156" t="s">
        <v>30</v>
      </c>
      <c r="J116" s="36" t="str">
        <f>E21</f>
        <v>D PLUS PROJEKTOVÁ A INŽENÝRSKÁ a.s.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56" t="s">
        <v>33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5"/>
      <c r="B119" s="216"/>
      <c r="C119" s="217" t="s">
        <v>138</v>
      </c>
      <c r="D119" s="218" t="s">
        <v>61</v>
      </c>
      <c r="E119" s="218" t="s">
        <v>57</v>
      </c>
      <c r="F119" s="218" t="s">
        <v>58</v>
      </c>
      <c r="G119" s="218" t="s">
        <v>139</v>
      </c>
      <c r="H119" s="218" t="s">
        <v>140</v>
      </c>
      <c r="I119" s="219" t="s">
        <v>141</v>
      </c>
      <c r="J119" s="220" t="s">
        <v>120</v>
      </c>
      <c r="K119" s="221" t="s">
        <v>142</v>
      </c>
      <c r="L119" s="222"/>
      <c r="M119" s="100" t="s">
        <v>1</v>
      </c>
      <c r="N119" s="101" t="s">
        <v>40</v>
      </c>
      <c r="O119" s="101" t="s">
        <v>143</v>
      </c>
      <c r="P119" s="101" t="s">
        <v>144</v>
      </c>
      <c r="Q119" s="101" t="s">
        <v>145</v>
      </c>
      <c r="R119" s="101" t="s">
        <v>146</v>
      </c>
      <c r="S119" s="101" t="s">
        <v>147</v>
      </c>
      <c r="T119" s="102" t="s">
        <v>148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8"/>
      <c r="B120" s="39"/>
      <c r="C120" s="107" t="s">
        <v>149</v>
      </c>
      <c r="D120" s="40"/>
      <c r="E120" s="40"/>
      <c r="F120" s="40"/>
      <c r="G120" s="40"/>
      <c r="H120" s="40"/>
      <c r="I120" s="154"/>
      <c r="J120" s="223">
        <f>BK120</f>
        <v>0</v>
      </c>
      <c r="K120" s="40"/>
      <c r="L120" s="44"/>
      <c r="M120" s="103"/>
      <c r="N120" s="224"/>
      <c r="O120" s="104"/>
      <c r="P120" s="225">
        <f>P121</f>
        <v>0</v>
      </c>
      <c r="Q120" s="104"/>
      <c r="R120" s="225">
        <f>R121</f>
        <v>0</v>
      </c>
      <c r="S120" s="104"/>
      <c r="T120" s="226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122</v>
      </c>
      <c r="BK120" s="227">
        <f>BK121</f>
        <v>0</v>
      </c>
    </row>
    <row r="121" s="12" customFormat="1" ht="25.92" customHeight="1">
      <c r="A121" s="12"/>
      <c r="B121" s="228"/>
      <c r="C121" s="229"/>
      <c r="D121" s="230" t="s">
        <v>75</v>
      </c>
      <c r="E121" s="231" t="s">
        <v>107</v>
      </c>
      <c r="F121" s="231" t="s">
        <v>1274</v>
      </c>
      <c r="G121" s="229"/>
      <c r="H121" s="229"/>
      <c r="I121" s="232"/>
      <c r="J121" s="233">
        <f>BK121</f>
        <v>0</v>
      </c>
      <c r="K121" s="229"/>
      <c r="L121" s="234"/>
      <c r="M121" s="235"/>
      <c r="N121" s="236"/>
      <c r="O121" s="236"/>
      <c r="P121" s="237">
        <f>P122+P124+P126</f>
        <v>0</v>
      </c>
      <c r="Q121" s="236"/>
      <c r="R121" s="237">
        <f>R122+R124+R126</f>
        <v>0</v>
      </c>
      <c r="S121" s="236"/>
      <c r="T121" s="238">
        <f>T122+T124+T126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9" t="s">
        <v>184</v>
      </c>
      <c r="AT121" s="240" t="s">
        <v>75</v>
      </c>
      <c r="AU121" s="240" t="s">
        <v>76</v>
      </c>
      <c r="AY121" s="239" t="s">
        <v>152</v>
      </c>
      <c r="BK121" s="241">
        <f>BK122+BK124+BK126</f>
        <v>0</v>
      </c>
    </row>
    <row r="122" s="12" customFormat="1" ht="22.8" customHeight="1">
      <c r="A122" s="12"/>
      <c r="B122" s="228"/>
      <c r="C122" s="229"/>
      <c r="D122" s="230" t="s">
        <v>75</v>
      </c>
      <c r="E122" s="242" t="s">
        <v>1275</v>
      </c>
      <c r="F122" s="242" t="s">
        <v>1276</v>
      </c>
      <c r="G122" s="229"/>
      <c r="H122" s="229"/>
      <c r="I122" s="232"/>
      <c r="J122" s="243">
        <f>BK122</f>
        <v>0</v>
      </c>
      <c r="K122" s="229"/>
      <c r="L122" s="234"/>
      <c r="M122" s="235"/>
      <c r="N122" s="236"/>
      <c r="O122" s="236"/>
      <c r="P122" s="237">
        <f>P123</f>
        <v>0</v>
      </c>
      <c r="Q122" s="236"/>
      <c r="R122" s="237">
        <f>R123</f>
        <v>0</v>
      </c>
      <c r="S122" s="236"/>
      <c r="T122" s="238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9" t="s">
        <v>184</v>
      </c>
      <c r="AT122" s="240" t="s">
        <v>75</v>
      </c>
      <c r="AU122" s="240" t="s">
        <v>83</v>
      </c>
      <c r="AY122" s="239" t="s">
        <v>152</v>
      </c>
      <c r="BK122" s="241">
        <f>BK123</f>
        <v>0</v>
      </c>
    </row>
    <row r="123" s="2" customFormat="1" ht="33" customHeight="1">
      <c r="A123" s="38"/>
      <c r="B123" s="39"/>
      <c r="C123" s="244" t="s">
        <v>83</v>
      </c>
      <c r="D123" s="244" t="s">
        <v>155</v>
      </c>
      <c r="E123" s="245" t="s">
        <v>1277</v>
      </c>
      <c r="F123" s="246" t="s">
        <v>1278</v>
      </c>
      <c r="G123" s="247" t="s">
        <v>1279</v>
      </c>
      <c r="H123" s="248">
        <v>1</v>
      </c>
      <c r="I123" s="249"/>
      <c r="J123" s="250">
        <f>ROUND(I123*H123,2)</f>
        <v>0</v>
      </c>
      <c r="K123" s="251"/>
      <c r="L123" s="44"/>
      <c r="M123" s="252" t="s">
        <v>1</v>
      </c>
      <c r="N123" s="253" t="s">
        <v>41</v>
      </c>
      <c r="O123" s="91"/>
      <c r="P123" s="254">
        <f>O123*H123</f>
        <v>0</v>
      </c>
      <c r="Q123" s="254">
        <v>0</v>
      </c>
      <c r="R123" s="254">
        <f>Q123*H123</f>
        <v>0</v>
      </c>
      <c r="S123" s="254">
        <v>0</v>
      </c>
      <c r="T123" s="25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56" t="s">
        <v>1280</v>
      </c>
      <c r="AT123" s="256" t="s">
        <v>155</v>
      </c>
      <c r="AU123" s="256" t="s">
        <v>85</v>
      </c>
      <c r="AY123" s="17" t="s">
        <v>152</v>
      </c>
      <c r="BE123" s="257">
        <f>IF(N123="základní",J123,0)</f>
        <v>0</v>
      </c>
      <c r="BF123" s="257">
        <f>IF(N123="snížená",J123,0)</f>
        <v>0</v>
      </c>
      <c r="BG123" s="257">
        <f>IF(N123="zákl. přenesená",J123,0)</f>
        <v>0</v>
      </c>
      <c r="BH123" s="257">
        <f>IF(N123="sníž. přenesená",J123,0)</f>
        <v>0</v>
      </c>
      <c r="BI123" s="257">
        <f>IF(N123="nulová",J123,0)</f>
        <v>0</v>
      </c>
      <c r="BJ123" s="17" t="s">
        <v>83</v>
      </c>
      <c r="BK123" s="257">
        <f>ROUND(I123*H123,2)</f>
        <v>0</v>
      </c>
      <c r="BL123" s="17" t="s">
        <v>1280</v>
      </c>
      <c r="BM123" s="256" t="s">
        <v>1281</v>
      </c>
    </row>
    <row r="124" s="12" customFormat="1" ht="22.8" customHeight="1">
      <c r="A124" s="12"/>
      <c r="B124" s="228"/>
      <c r="C124" s="229"/>
      <c r="D124" s="230" t="s">
        <v>75</v>
      </c>
      <c r="E124" s="242" t="s">
        <v>1282</v>
      </c>
      <c r="F124" s="242" t="s">
        <v>1283</v>
      </c>
      <c r="G124" s="229"/>
      <c r="H124" s="229"/>
      <c r="I124" s="232"/>
      <c r="J124" s="24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0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184</v>
      </c>
      <c r="AT124" s="240" t="s">
        <v>75</v>
      </c>
      <c r="AU124" s="240" t="s">
        <v>83</v>
      </c>
      <c r="AY124" s="239" t="s">
        <v>152</v>
      </c>
      <c r="BK124" s="241">
        <f>BK125</f>
        <v>0</v>
      </c>
    </row>
    <row r="125" s="2" customFormat="1" ht="21.75" customHeight="1">
      <c r="A125" s="38"/>
      <c r="B125" s="39"/>
      <c r="C125" s="244" t="s">
        <v>85</v>
      </c>
      <c r="D125" s="244" t="s">
        <v>155</v>
      </c>
      <c r="E125" s="245" t="s">
        <v>1284</v>
      </c>
      <c r="F125" s="246" t="s">
        <v>1285</v>
      </c>
      <c r="G125" s="247" t="s">
        <v>1279</v>
      </c>
      <c r="H125" s="248">
        <v>1</v>
      </c>
      <c r="I125" s="249"/>
      <c r="J125" s="250">
        <f>ROUND(I125*H125,2)</f>
        <v>0</v>
      </c>
      <c r="K125" s="251"/>
      <c r="L125" s="44"/>
      <c r="M125" s="252" t="s">
        <v>1</v>
      </c>
      <c r="N125" s="253" t="s">
        <v>41</v>
      </c>
      <c r="O125" s="91"/>
      <c r="P125" s="254">
        <f>O125*H125</f>
        <v>0</v>
      </c>
      <c r="Q125" s="254">
        <v>0</v>
      </c>
      <c r="R125" s="254">
        <f>Q125*H125</f>
        <v>0</v>
      </c>
      <c r="S125" s="254">
        <v>0</v>
      </c>
      <c r="T125" s="25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6" t="s">
        <v>1280</v>
      </c>
      <c r="AT125" s="256" t="s">
        <v>155</v>
      </c>
      <c r="AU125" s="256" t="s">
        <v>85</v>
      </c>
      <c r="AY125" s="17" t="s">
        <v>152</v>
      </c>
      <c r="BE125" s="257">
        <f>IF(N125="základní",J125,0)</f>
        <v>0</v>
      </c>
      <c r="BF125" s="257">
        <f>IF(N125="snížená",J125,0)</f>
        <v>0</v>
      </c>
      <c r="BG125" s="257">
        <f>IF(N125="zákl. přenesená",J125,0)</f>
        <v>0</v>
      </c>
      <c r="BH125" s="257">
        <f>IF(N125="sníž. přenesená",J125,0)</f>
        <v>0</v>
      </c>
      <c r="BI125" s="257">
        <f>IF(N125="nulová",J125,0)</f>
        <v>0</v>
      </c>
      <c r="BJ125" s="17" t="s">
        <v>83</v>
      </c>
      <c r="BK125" s="257">
        <f>ROUND(I125*H125,2)</f>
        <v>0</v>
      </c>
      <c r="BL125" s="17" t="s">
        <v>1280</v>
      </c>
      <c r="BM125" s="256" t="s">
        <v>1286</v>
      </c>
    </row>
    <row r="126" s="12" customFormat="1" ht="22.8" customHeight="1">
      <c r="A126" s="12"/>
      <c r="B126" s="228"/>
      <c r="C126" s="229"/>
      <c r="D126" s="230" t="s">
        <v>75</v>
      </c>
      <c r="E126" s="242" t="s">
        <v>1287</v>
      </c>
      <c r="F126" s="242" t="s">
        <v>1288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P127</f>
        <v>0</v>
      </c>
      <c r="Q126" s="236"/>
      <c r="R126" s="237">
        <f>R127</f>
        <v>0</v>
      </c>
      <c r="S126" s="236"/>
      <c r="T126" s="238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184</v>
      </c>
      <c r="AT126" s="240" t="s">
        <v>75</v>
      </c>
      <c r="AU126" s="240" t="s">
        <v>83</v>
      </c>
      <c r="AY126" s="239" t="s">
        <v>152</v>
      </c>
      <c r="BK126" s="241">
        <f>BK127</f>
        <v>0</v>
      </c>
    </row>
    <row r="127" s="2" customFormat="1" ht="16.5" customHeight="1">
      <c r="A127" s="38"/>
      <c r="B127" s="39"/>
      <c r="C127" s="244" t="s">
        <v>173</v>
      </c>
      <c r="D127" s="244" t="s">
        <v>155</v>
      </c>
      <c r="E127" s="245" t="s">
        <v>1289</v>
      </c>
      <c r="F127" s="246" t="s">
        <v>1290</v>
      </c>
      <c r="G127" s="247" t="s">
        <v>1279</v>
      </c>
      <c r="H127" s="248">
        <v>1</v>
      </c>
      <c r="I127" s="249"/>
      <c r="J127" s="250">
        <f>ROUND(I127*H127,2)</f>
        <v>0</v>
      </c>
      <c r="K127" s="251"/>
      <c r="L127" s="44"/>
      <c r="M127" s="291" t="s">
        <v>1</v>
      </c>
      <c r="N127" s="292" t="s">
        <v>41</v>
      </c>
      <c r="O127" s="293"/>
      <c r="P127" s="294">
        <f>O127*H127</f>
        <v>0</v>
      </c>
      <c r="Q127" s="294">
        <v>0</v>
      </c>
      <c r="R127" s="294">
        <f>Q127*H127</f>
        <v>0</v>
      </c>
      <c r="S127" s="294">
        <v>0</v>
      </c>
      <c r="T127" s="29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1280</v>
      </c>
      <c r="AT127" s="256" t="s">
        <v>155</v>
      </c>
      <c r="AU127" s="256" t="s">
        <v>85</v>
      </c>
      <c r="AY127" s="17" t="s">
        <v>152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83</v>
      </c>
      <c r="BK127" s="257">
        <f>ROUND(I127*H127,2)</f>
        <v>0</v>
      </c>
      <c r="BL127" s="17" t="s">
        <v>1280</v>
      </c>
      <c r="BM127" s="256" t="s">
        <v>1291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192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uv3Lk59nk4OylBrJ9tF1kb+dhBYFzxTD2gYQ1AIzWa+hogHjpO0l0u2qbwVj85Q9H9Pzh8r+8sha8AhoCw2CBQ==" hashValue="WXqJnYxhuyIoq1NZpXjj++6zSehQvvDDtCL9ZVDEXFwBR/kS97fwFaoJr/T+kcFdJFrxvkd2z13Q9OQ5fd6l6Q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113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Přestavba školnického bytu na ředitelnu a zázemí ZUŠ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114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1292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6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33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27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35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36</v>
      </c>
      <c r="E30" s="38"/>
      <c r="F30" s="38"/>
      <c r="G30" s="38"/>
      <c r="H30" s="38"/>
      <c r="I30" s="154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38</v>
      </c>
      <c r="G32" s="38"/>
      <c r="H32" s="38"/>
      <c r="I32" s="168" t="s">
        <v>37</v>
      </c>
      <c r="J32" s="167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40</v>
      </c>
      <c r="E33" s="152" t="s">
        <v>41</v>
      </c>
      <c r="F33" s="170">
        <f>ROUND((SUM(BE121:BE133)),  2)</f>
        <v>0</v>
      </c>
      <c r="G33" s="38"/>
      <c r="H33" s="38"/>
      <c r="I33" s="171">
        <v>0.20999999999999999</v>
      </c>
      <c r="J33" s="170">
        <f>ROUND(((SUM(BE121:BE133))*I33),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42</v>
      </c>
      <c r="F34" s="170">
        <f>ROUND((SUM(BF121:BF133)),  2)</f>
        <v>0</v>
      </c>
      <c r="G34" s="38"/>
      <c r="H34" s="38"/>
      <c r="I34" s="171">
        <v>0.14999999999999999</v>
      </c>
      <c r="J34" s="170">
        <f>ROUND(((SUM(BF121:BF133))*I34),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43</v>
      </c>
      <c r="F35" s="170">
        <f>ROUND((SUM(BG121:BG133)),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44</v>
      </c>
      <c r="F36" s="170">
        <f>ROUND((SUM(BH121:BH133)),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ROUND((SUM(BI121:BI133)),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46</v>
      </c>
      <c r="E39" s="174"/>
      <c r="F39" s="174"/>
      <c r="G39" s="175" t="s">
        <v>47</v>
      </c>
      <c r="H39" s="176" t="s">
        <v>48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Přestavba školnického bytu na ředitelnu a zázemí ZUŠ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ON - ON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 Dělnického cvičiště 1100/1, Praha 6</v>
      </c>
      <c r="G89" s="40"/>
      <c r="H89" s="40"/>
      <c r="I89" s="156" t="s">
        <v>22</v>
      </c>
      <c r="J89" s="79" t="str">
        <f>IF(J12="","",J12)</f>
        <v>24. 2. 2020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MČ Praha 6, Odbor školství, Čs. armády 601/23, P6</v>
      </c>
      <c r="G91" s="40"/>
      <c r="H91" s="40"/>
      <c r="I91" s="156" t="s">
        <v>30</v>
      </c>
      <c r="J91" s="36" t="str">
        <f>E21</f>
        <v>D PLUS PROJEKTOVÁ A INŽENÝRSKÁ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119</v>
      </c>
      <c r="D94" s="198"/>
      <c r="E94" s="198"/>
      <c r="F94" s="198"/>
      <c r="G94" s="198"/>
      <c r="H94" s="198"/>
      <c r="I94" s="199"/>
      <c r="J94" s="200" t="s">
        <v>120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121</v>
      </c>
      <c r="D96" s="40"/>
      <c r="E96" s="40"/>
      <c r="F96" s="40"/>
      <c r="G96" s="40"/>
      <c r="H96" s="40"/>
      <c r="I96" s="15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s="9" customFormat="1" ht="24.96" customHeight="1">
      <c r="A97" s="9"/>
      <c r="B97" s="202"/>
      <c r="C97" s="203"/>
      <c r="D97" s="204" t="s">
        <v>1293</v>
      </c>
      <c r="E97" s="205"/>
      <c r="F97" s="205"/>
      <c r="G97" s="205"/>
      <c r="H97" s="205"/>
      <c r="I97" s="206"/>
      <c r="J97" s="207">
        <f>J122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133"/>
      <c r="D98" s="210" t="s">
        <v>1294</v>
      </c>
      <c r="E98" s="211"/>
      <c r="F98" s="211"/>
      <c r="G98" s="211"/>
      <c r="H98" s="211"/>
      <c r="I98" s="212"/>
      <c r="J98" s="213">
        <f>J123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9"/>
      <c r="C99" s="133"/>
      <c r="D99" s="210" t="s">
        <v>1295</v>
      </c>
      <c r="E99" s="211"/>
      <c r="F99" s="211"/>
      <c r="G99" s="211"/>
      <c r="H99" s="211"/>
      <c r="I99" s="212"/>
      <c r="J99" s="213">
        <f>J126</f>
        <v>0</v>
      </c>
      <c r="K99" s="133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202"/>
      <c r="C100" s="203"/>
      <c r="D100" s="204" t="s">
        <v>1270</v>
      </c>
      <c r="E100" s="205"/>
      <c r="F100" s="205"/>
      <c r="G100" s="205"/>
      <c r="H100" s="205"/>
      <c r="I100" s="206"/>
      <c r="J100" s="207">
        <f>J131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9"/>
      <c r="C101" s="133"/>
      <c r="D101" s="210" t="s">
        <v>1296</v>
      </c>
      <c r="E101" s="211"/>
      <c r="F101" s="211"/>
      <c r="G101" s="211"/>
      <c r="H101" s="211"/>
      <c r="I101" s="212"/>
      <c r="J101" s="213">
        <f>J132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137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Přestavba školnického bytu na ředitelnu a zázemí ZUŠ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114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ON - ON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U Dělnického cvičiště 1100/1, Praha 6</v>
      </c>
      <c r="G115" s="40"/>
      <c r="H115" s="40"/>
      <c r="I115" s="156" t="s">
        <v>22</v>
      </c>
      <c r="J115" s="79" t="str">
        <f>IF(J12="","",J12)</f>
        <v>24. 2. 2020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MČ Praha 6, Odbor školství, Čs. armády 601/23, P6</v>
      </c>
      <c r="G117" s="40"/>
      <c r="H117" s="40"/>
      <c r="I117" s="156" t="s">
        <v>30</v>
      </c>
      <c r="J117" s="36" t="str">
        <f>E21</f>
        <v>D PLUS PROJEKTOVÁ A INŽENÝRSKÁ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56" t="s">
        <v>33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5"/>
      <c r="B120" s="216"/>
      <c r="C120" s="217" t="s">
        <v>138</v>
      </c>
      <c r="D120" s="218" t="s">
        <v>61</v>
      </c>
      <c r="E120" s="218" t="s">
        <v>57</v>
      </c>
      <c r="F120" s="218" t="s">
        <v>58</v>
      </c>
      <c r="G120" s="218" t="s">
        <v>139</v>
      </c>
      <c r="H120" s="218" t="s">
        <v>140</v>
      </c>
      <c r="I120" s="219" t="s">
        <v>141</v>
      </c>
      <c r="J120" s="220" t="s">
        <v>120</v>
      </c>
      <c r="K120" s="221" t="s">
        <v>142</v>
      </c>
      <c r="L120" s="222"/>
      <c r="M120" s="100" t="s">
        <v>1</v>
      </c>
      <c r="N120" s="101" t="s">
        <v>40</v>
      </c>
      <c r="O120" s="101" t="s">
        <v>143</v>
      </c>
      <c r="P120" s="101" t="s">
        <v>144</v>
      </c>
      <c r="Q120" s="101" t="s">
        <v>145</v>
      </c>
      <c r="R120" s="101" t="s">
        <v>146</v>
      </c>
      <c r="S120" s="101" t="s">
        <v>147</v>
      </c>
      <c r="T120" s="102" t="s">
        <v>148</v>
      </c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/>
    </row>
    <row r="121" s="2" customFormat="1" ht="22.8" customHeight="1">
      <c r="A121" s="38"/>
      <c r="B121" s="39"/>
      <c r="C121" s="107" t="s">
        <v>149</v>
      </c>
      <c r="D121" s="40"/>
      <c r="E121" s="40"/>
      <c r="F121" s="40"/>
      <c r="G121" s="40"/>
      <c r="H121" s="40"/>
      <c r="I121" s="154"/>
      <c r="J121" s="223">
        <f>BK121</f>
        <v>0</v>
      </c>
      <c r="K121" s="40"/>
      <c r="L121" s="44"/>
      <c r="M121" s="103"/>
      <c r="N121" s="224"/>
      <c r="O121" s="104"/>
      <c r="P121" s="225">
        <f>P122+P131</f>
        <v>0</v>
      </c>
      <c r="Q121" s="104"/>
      <c r="R121" s="225">
        <f>R122+R131</f>
        <v>0</v>
      </c>
      <c r="S121" s="104"/>
      <c r="T121" s="226">
        <f>T122+T131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122</v>
      </c>
      <c r="BK121" s="227">
        <f>BK122+BK131</f>
        <v>0</v>
      </c>
    </row>
    <row r="122" s="12" customFormat="1" ht="25.92" customHeight="1">
      <c r="A122" s="12"/>
      <c r="B122" s="228"/>
      <c r="C122" s="229"/>
      <c r="D122" s="230" t="s">
        <v>75</v>
      </c>
      <c r="E122" s="231" t="s">
        <v>110</v>
      </c>
      <c r="F122" s="231" t="s">
        <v>1297</v>
      </c>
      <c r="G122" s="229"/>
      <c r="H122" s="229"/>
      <c r="I122" s="232"/>
      <c r="J122" s="233">
        <f>BK122</f>
        <v>0</v>
      </c>
      <c r="K122" s="229"/>
      <c r="L122" s="234"/>
      <c r="M122" s="235"/>
      <c r="N122" s="236"/>
      <c r="O122" s="236"/>
      <c r="P122" s="237">
        <f>P123+P126</f>
        <v>0</v>
      </c>
      <c r="Q122" s="236"/>
      <c r="R122" s="237">
        <f>R123+R126</f>
        <v>0</v>
      </c>
      <c r="S122" s="236"/>
      <c r="T122" s="238">
        <f>T123+T126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9" t="s">
        <v>184</v>
      </c>
      <c r="AT122" s="240" t="s">
        <v>75</v>
      </c>
      <c r="AU122" s="240" t="s">
        <v>76</v>
      </c>
      <c r="AY122" s="239" t="s">
        <v>152</v>
      </c>
      <c r="BK122" s="241">
        <f>BK123+BK126</f>
        <v>0</v>
      </c>
    </row>
    <row r="123" s="12" customFormat="1" ht="22.8" customHeight="1">
      <c r="A123" s="12"/>
      <c r="B123" s="228"/>
      <c r="C123" s="229"/>
      <c r="D123" s="230" t="s">
        <v>75</v>
      </c>
      <c r="E123" s="242" t="s">
        <v>1298</v>
      </c>
      <c r="F123" s="242" t="s">
        <v>1299</v>
      </c>
      <c r="G123" s="229"/>
      <c r="H123" s="229"/>
      <c r="I123" s="232"/>
      <c r="J123" s="243">
        <f>BK123</f>
        <v>0</v>
      </c>
      <c r="K123" s="229"/>
      <c r="L123" s="234"/>
      <c r="M123" s="235"/>
      <c r="N123" s="236"/>
      <c r="O123" s="236"/>
      <c r="P123" s="237">
        <f>SUM(P124:P125)</f>
        <v>0</v>
      </c>
      <c r="Q123" s="236"/>
      <c r="R123" s="237">
        <f>SUM(R124:R125)</f>
        <v>0</v>
      </c>
      <c r="S123" s="236"/>
      <c r="T123" s="23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9" t="s">
        <v>184</v>
      </c>
      <c r="AT123" s="240" t="s">
        <v>75</v>
      </c>
      <c r="AU123" s="240" t="s">
        <v>83</v>
      </c>
      <c r="AY123" s="239" t="s">
        <v>152</v>
      </c>
      <c r="BK123" s="241">
        <f>SUM(BK124:BK125)</f>
        <v>0</v>
      </c>
    </row>
    <row r="124" s="2" customFormat="1" ht="21.75" customHeight="1">
      <c r="A124" s="38"/>
      <c r="B124" s="39"/>
      <c r="C124" s="244" t="s">
        <v>83</v>
      </c>
      <c r="D124" s="244" t="s">
        <v>155</v>
      </c>
      <c r="E124" s="245" t="s">
        <v>1300</v>
      </c>
      <c r="F124" s="246" t="s">
        <v>1301</v>
      </c>
      <c r="G124" s="247" t="s">
        <v>1279</v>
      </c>
      <c r="H124" s="248">
        <v>1</v>
      </c>
      <c r="I124" s="249"/>
      <c r="J124" s="250">
        <f>ROUND(I124*H124,2)</f>
        <v>0</v>
      </c>
      <c r="K124" s="251"/>
      <c r="L124" s="44"/>
      <c r="M124" s="252" t="s">
        <v>1</v>
      </c>
      <c r="N124" s="253" t="s">
        <v>41</v>
      </c>
      <c r="O124" s="91"/>
      <c r="P124" s="254">
        <f>O124*H124</f>
        <v>0</v>
      </c>
      <c r="Q124" s="254">
        <v>0</v>
      </c>
      <c r="R124" s="254">
        <f>Q124*H124</f>
        <v>0</v>
      </c>
      <c r="S124" s="254">
        <v>0</v>
      </c>
      <c r="T124" s="25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6" t="s">
        <v>1280</v>
      </c>
      <c r="AT124" s="256" t="s">
        <v>155</v>
      </c>
      <c r="AU124" s="256" t="s">
        <v>85</v>
      </c>
      <c r="AY124" s="17" t="s">
        <v>152</v>
      </c>
      <c r="BE124" s="257">
        <f>IF(N124="základní",J124,0)</f>
        <v>0</v>
      </c>
      <c r="BF124" s="257">
        <f>IF(N124="snížená",J124,0)</f>
        <v>0</v>
      </c>
      <c r="BG124" s="257">
        <f>IF(N124="zákl. přenesená",J124,0)</f>
        <v>0</v>
      </c>
      <c r="BH124" s="257">
        <f>IF(N124="sníž. přenesená",J124,0)</f>
        <v>0</v>
      </c>
      <c r="BI124" s="257">
        <f>IF(N124="nulová",J124,0)</f>
        <v>0</v>
      </c>
      <c r="BJ124" s="17" t="s">
        <v>83</v>
      </c>
      <c r="BK124" s="257">
        <f>ROUND(I124*H124,2)</f>
        <v>0</v>
      </c>
      <c r="BL124" s="17" t="s">
        <v>1280</v>
      </c>
      <c r="BM124" s="256" t="s">
        <v>1302</v>
      </c>
    </row>
    <row r="125" s="2" customFormat="1" ht="16.5" customHeight="1">
      <c r="A125" s="38"/>
      <c r="B125" s="39"/>
      <c r="C125" s="244" t="s">
        <v>85</v>
      </c>
      <c r="D125" s="244" t="s">
        <v>155</v>
      </c>
      <c r="E125" s="245" t="s">
        <v>1303</v>
      </c>
      <c r="F125" s="246" t="s">
        <v>1304</v>
      </c>
      <c r="G125" s="247" t="s">
        <v>274</v>
      </c>
      <c r="H125" s="248">
        <v>1</v>
      </c>
      <c r="I125" s="249"/>
      <c r="J125" s="250">
        <f>ROUND(I125*H125,2)</f>
        <v>0</v>
      </c>
      <c r="K125" s="251"/>
      <c r="L125" s="44"/>
      <c r="M125" s="252" t="s">
        <v>1</v>
      </c>
      <c r="N125" s="253" t="s">
        <v>41</v>
      </c>
      <c r="O125" s="91"/>
      <c r="P125" s="254">
        <f>O125*H125</f>
        <v>0</v>
      </c>
      <c r="Q125" s="254">
        <v>0</v>
      </c>
      <c r="R125" s="254">
        <f>Q125*H125</f>
        <v>0</v>
      </c>
      <c r="S125" s="254">
        <v>0</v>
      </c>
      <c r="T125" s="25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6" t="s">
        <v>1280</v>
      </c>
      <c r="AT125" s="256" t="s">
        <v>155</v>
      </c>
      <c r="AU125" s="256" t="s">
        <v>85</v>
      </c>
      <c r="AY125" s="17" t="s">
        <v>152</v>
      </c>
      <c r="BE125" s="257">
        <f>IF(N125="základní",J125,0)</f>
        <v>0</v>
      </c>
      <c r="BF125" s="257">
        <f>IF(N125="snížená",J125,0)</f>
        <v>0</v>
      </c>
      <c r="BG125" s="257">
        <f>IF(N125="zákl. přenesená",J125,0)</f>
        <v>0</v>
      </c>
      <c r="BH125" s="257">
        <f>IF(N125="sníž. přenesená",J125,0)</f>
        <v>0</v>
      </c>
      <c r="BI125" s="257">
        <f>IF(N125="nulová",J125,0)</f>
        <v>0</v>
      </c>
      <c r="BJ125" s="17" t="s">
        <v>83</v>
      </c>
      <c r="BK125" s="257">
        <f>ROUND(I125*H125,2)</f>
        <v>0</v>
      </c>
      <c r="BL125" s="17" t="s">
        <v>1280</v>
      </c>
      <c r="BM125" s="256" t="s">
        <v>1305</v>
      </c>
    </row>
    <row r="126" s="12" customFormat="1" ht="22.8" customHeight="1">
      <c r="A126" s="12"/>
      <c r="B126" s="228"/>
      <c r="C126" s="229"/>
      <c r="D126" s="230" t="s">
        <v>75</v>
      </c>
      <c r="E126" s="242" t="s">
        <v>1306</v>
      </c>
      <c r="F126" s="242" t="s">
        <v>1307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SUM(P127:P130)</f>
        <v>0</v>
      </c>
      <c r="Q126" s="236"/>
      <c r="R126" s="237">
        <f>SUM(R127:R130)</f>
        <v>0</v>
      </c>
      <c r="S126" s="236"/>
      <c r="T126" s="23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184</v>
      </c>
      <c r="AT126" s="240" t="s">
        <v>75</v>
      </c>
      <c r="AU126" s="240" t="s">
        <v>83</v>
      </c>
      <c r="AY126" s="239" t="s">
        <v>152</v>
      </c>
      <c r="BK126" s="241">
        <f>SUM(BK127:BK130)</f>
        <v>0</v>
      </c>
    </row>
    <row r="127" s="2" customFormat="1" ht="21.75" customHeight="1">
      <c r="A127" s="38"/>
      <c r="B127" s="39"/>
      <c r="C127" s="244" t="s">
        <v>173</v>
      </c>
      <c r="D127" s="244" t="s">
        <v>155</v>
      </c>
      <c r="E127" s="245" t="s">
        <v>1308</v>
      </c>
      <c r="F127" s="246" t="s">
        <v>1309</v>
      </c>
      <c r="G127" s="247" t="s">
        <v>1279</v>
      </c>
      <c r="H127" s="248">
        <v>1</v>
      </c>
      <c r="I127" s="249"/>
      <c r="J127" s="250">
        <f>ROUND(I127*H127,2)</f>
        <v>0</v>
      </c>
      <c r="K127" s="251"/>
      <c r="L127" s="44"/>
      <c r="M127" s="252" t="s">
        <v>1</v>
      </c>
      <c r="N127" s="253" t="s">
        <v>41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1280</v>
      </c>
      <c r="AT127" s="256" t="s">
        <v>155</v>
      </c>
      <c r="AU127" s="256" t="s">
        <v>85</v>
      </c>
      <c r="AY127" s="17" t="s">
        <v>152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83</v>
      </c>
      <c r="BK127" s="257">
        <f>ROUND(I127*H127,2)</f>
        <v>0</v>
      </c>
      <c r="BL127" s="17" t="s">
        <v>1280</v>
      </c>
      <c r="BM127" s="256" t="s">
        <v>1310</v>
      </c>
    </row>
    <row r="128" s="2" customFormat="1" ht="16.5" customHeight="1">
      <c r="A128" s="38"/>
      <c r="B128" s="39"/>
      <c r="C128" s="244" t="s">
        <v>159</v>
      </c>
      <c r="D128" s="244" t="s">
        <v>155</v>
      </c>
      <c r="E128" s="245" t="s">
        <v>1311</v>
      </c>
      <c r="F128" s="246" t="s">
        <v>1312</v>
      </c>
      <c r="G128" s="247" t="s">
        <v>1279</v>
      </c>
      <c r="H128" s="248">
        <v>1</v>
      </c>
      <c r="I128" s="249"/>
      <c r="J128" s="250">
        <f>ROUND(I128*H128,2)</f>
        <v>0</v>
      </c>
      <c r="K128" s="251"/>
      <c r="L128" s="44"/>
      <c r="M128" s="252" t="s">
        <v>1</v>
      </c>
      <c r="N128" s="253" t="s">
        <v>41</v>
      </c>
      <c r="O128" s="91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6" t="s">
        <v>159</v>
      </c>
      <c r="AT128" s="256" t="s">
        <v>155</v>
      </c>
      <c r="AU128" s="256" t="s">
        <v>85</v>
      </c>
      <c r="AY128" s="17" t="s">
        <v>152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7" t="s">
        <v>83</v>
      </c>
      <c r="BK128" s="257">
        <f>ROUND(I128*H128,2)</f>
        <v>0</v>
      </c>
      <c r="BL128" s="17" t="s">
        <v>159</v>
      </c>
      <c r="BM128" s="256" t="s">
        <v>1313</v>
      </c>
    </row>
    <row r="129" s="2" customFormat="1" ht="16.5" customHeight="1">
      <c r="A129" s="38"/>
      <c r="B129" s="39"/>
      <c r="C129" s="244" t="s">
        <v>184</v>
      </c>
      <c r="D129" s="244" t="s">
        <v>155</v>
      </c>
      <c r="E129" s="245" t="s">
        <v>1314</v>
      </c>
      <c r="F129" s="246" t="s">
        <v>1315</v>
      </c>
      <c r="G129" s="247" t="s">
        <v>1279</v>
      </c>
      <c r="H129" s="248">
        <v>1</v>
      </c>
      <c r="I129" s="249"/>
      <c r="J129" s="250">
        <f>ROUND(I129*H129,2)</f>
        <v>0</v>
      </c>
      <c r="K129" s="251"/>
      <c r="L129" s="44"/>
      <c r="M129" s="252" t="s">
        <v>1</v>
      </c>
      <c r="N129" s="253" t="s">
        <v>41</v>
      </c>
      <c r="O129" s="91"/>
      <c r="P129" s="254">
        <f>O129*H129</f>
        <v>0</v>
      </c>
      <c r="Q129" s="254">
        <v>0</v>
      </c>
      <c r="R129" s="254">
        <f>Q129*H129</f>
        <v>0</v>
      </c>
      <c r="S129" s="254">
        <v>0</v>
      </c>
      <c r="T129" s="25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6" t="s">
        <v>1280</v>
      </c>
      <c r="AT129" s="256" t="s">
        <v>155</v>
      </c>
      <c r="AU129" s="256" t="s">
        <v>85</v>
      </c>
      <c r="AY129" s="17" t="s">
        <v>152</v>
      </c>
      <c r="BE129" s="257">
        <f>IF(N129="základní",J129,0)</f>
        <v>0</v>
      </c>
      <c r="BF129" s="257">
        <f>IF(N129="snížená",J129,0)</f>
        <v>0</v>
      </c>
      <c r="BG129" s="257">
        <f>IF(N129="zákl. přenesená",J129,0)</f>
        <v>0</v>
      </c>
      <c r="BH129" s="257">
        <f>IF(N129="sníž. přenesená",J129,0)</f>
        <v>0</v>
      </c>
      <c r="BI129" s="257">
        <f>IF(N129="nulová",J129,0)</f>
        <v>0</v>
      </c>
      <c r="BJ129" s="17" t="s">
        <v>83</v>
      </c>
      <c r="BK129" s="257">
        <f>ROUND(I129*H129,2)</f>
        <v>0</v>
      </c>
      <c r="BL129" s="17" t="s">
        <v>1280</v>
      </c>
      <c r="BM129" s="256" t="s">
        <v>1316</v>
      </c>
    </row>
    <row r="130" s="2" customFormat="1" ht="16.5" customHeight="1">
      <c r="A130" s="38"/>
      <c r="B130" s="39"/>
      <c r="C130" s="244" t="s">
        <v>189</v>
      </c>
      <c r="D130" s="244" t="s">
        <v>155</v>
      </c>
      <c r="E130" s="245" t="s">
        <v>1317</v>
      </c>
      <c r="F130" s="246" t="s">
        <v>1318</v>
      </c>
      <c r="G130" s="247" t="s">
        <v>1279</v>
      </c>
      <c r="H130" s="248">
        <v>1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41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1280</v>
      </c>
      <c r="AT130" s="256" t="s">
        <v>155</v>
      </c>
      <c r="AU130" s="256" t="s">
        <v>85</v>
      </c>
      <c r="AY130" s="17" t="s">
        <v>152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83</v>
      </c>
      <c r="BK130" s="257">
        <f>ROUND(I130*H130,2)</f>
        <v>0</v>
      </c>
      <c r="BL130" s="17" t="s">
        <v>1280</v>
      </c>
      <c r="BM130" s="256" t="s">
        <v>1319</v>
      </c>
    </row>
    <row r="131" s="12" customFormat="1" ht="25.92" customHeight="1">
      <c r="A131" s="12"/>
      <c r="B131" s="228"/>
      <c r="C131" s="229"/>
      <c r="D131" s="230" t="s">
        <v>75</v>
      </c>
      <c r="E131" s="231" t="s">
        <v>107</v>
      </c>
      <c r="F131" s="231" t="s">
        <v>1274</v>
      </c>
      <c r="G131" s="229"/>
      <c r="H131" s="229"/>
      <c r="I131" s="232"/>
      <c r="J131" s="233">
        <f>BK131</f>
        <v>0</v>
      </c>
      <c r="K131" s="229"/>
      <c r="L131" s="234"/>
      <c r="M131" s="235"/>
      <c r="N131" s="236"/>
      <c r="O131" s="236"/>
      <c r="P131" s="237">
        <f>P132</f>
        <v>0</v>
      </c>
      <c r="Q131" s="236"/>
      <c r="R131" s="237">
        <f>R132</f>
        <v>0</v>
      </c>
      <c r="S131" s="236"/>
      <c r="T131" s="238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9" t="s">
        <v>184</v>
      </c>
      <c r="AT131" s="240" t="s">
        <v>75</v>
      </c>
      <c r="AU131" s="240" t="s">
        <v>76</v>
      </c>
      <c r="AY131" s="239" t="s">
        <v>152</v>
      </c>
      <c r="BK131" s="241">
        <f>BK132</f>
        <v>0</v>
      </c>
    </row>
    <row r="132" s="12" customFormat="1" ht="22.8" customHeight="1">
      <c r="A132" s="12"/>
      <c r="B132" s="228"/>
      <c r="C132" s="229"/>
      <c r="D132" s="230" t="s">
        <v>75</v>
      </c>
      <c r="E132" s="242" t="s">
        <v>1320</v>
      </c>
      <c r="F132" s="242" t="s">
        <v>1297</v>
      </c>
      <c r="G132" s="229"/>
      <c r="H132" s="229"/>
      <c r="I132" s="232"/>
      <c r="J132" s="243">
        <f>BK132</f>
        <v>0</v>
      </c>
      <c r="K132" s="229"/>
      <c r="L132" s="234"/>
      <c r="M132" s="235"/>
      <c r="N132" s="236"/>
      <c r="O132" s="236"/>
      <c r="P132" s="237">
        <f>P133</f>
        <v>0</v>
      </c>
      <c r="Q132" s="236"/>
      <c r="R132" s="237">
        <f>R133</f>
        <v>0</v>
      </c>
      <c r="S132" s="236"/>
      <c r="T132" s="238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9" t="s">
        <v>184</v>
      </c>
      <c r="AT132" s="240" t="s">
        <v>75</v>
      </c>
      <c r="AU132" s="240" t="s">
        <v>83</v>
      </c>
      <c r="AY132" s="239" t="s">
        <v>152</v>
      </c>
      <c r="BK132" s="241">
        <f>BK133</f>
        <v>0</v>
      </c>
    </row>
    <row r="133" s="2" customFormat="1" ht="16.5" customHeight="1">
      <c r="A133" s="38"/>
      <c r="B133" s="39"/>
      <c r="C133" s="244" t="s">
        <v>198</v>
      </c>
      <c r="D133" s="244" t="s">
        <v>155</v>
      </c>
      <c r="E133" s="245" t="s">
        <v>1321</v>
      </c>
      <c r="F133" s="246" t="s">
        <v>1322</v>
      </c>
      <c r="G133" s="247" t="s">
        <v>1279</v>
      </c>
      <c r="H133" s="248">
        <v>1</v>
      </c>
      <c r="I133" s="249"/>
      <c r="J133" s="250">
        <f>ROUND(I133*H133,2)</f>
        <v>0</v>
      </c>
      <c r="K133" s="251"/>
      <c r="L133" s="44"/>
      <c r="M133" s="291" t="s">
        <v>1</v>
      </c>
      <c r="N133" s="292" t="s">
        <v>41</v>
      </c>
      <c r="O133" s="293"/>
      <c r="P133" s="294">
        <f>O133*H133</f>
        <v>0</v>
      </c>
      <c r="Q133" s="294">
        <v>0</v>
      </c>
      <c r="R133" s="294">
        <f>Q133*H133</f>
        <v>0</v>
      </c>
      <c r="S133" s="294">
        <v>0</v>
      </c>
      <c r="T133" s="29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6" t="s">
        <v>1280</v>
      </c>
      <c r="AT133" s="256" t="s">
        <v>155</v>
      </c>
      <c r="AU133" s="256" t="s">
        <v>85</v>
      </c>
      <c r="AY133" s="17" t="s">
        <v>152</v>
      </c>
      <c r="BE133" s="257">
        <f>IF(N133="základní",J133,0)</f>
        <v>0</v>
      </c>
      <c r="BF133" s="257">
        <f>IF(N133="snížená",J133,0)</f>
        <v>0</v>
      </c>
      <c r="BG133" s="257">
        <f>IF(N133="zákl. přenesená",J133,0)</f>
        <v>0</v>
      </c>
      <c r="BH133" s="257">
        <f>IF(N133="sníž. přenesená",J133,0)</f>
        <v>0</v>
      </c>
      <c r="BI133" s="257">
        <f>IF(N133="nulová",J133,0)</f>
        <v>0</v>
      </c>
      <c r="BJ133" s="17" t="s">
        <v>83</v>
      </c>
      <c r="BK133" s="257">
        <f>ROUND(I133*H133,2)</f>
        <v>0</v>
      </c>
      <c r="BL133" s="17" t="s">
        <v>1280</v>
      </c>
      <c r="BM133" s="256" t="s">
        <v>1323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192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vnemjIr9pHju1sYOsk2lgj2HsA55/T9vKl1mvVMbF9cM3dtzZhT8I9lYyik7h80bdMblmEQPhhsO7fFpCHop1g==" hashValue="hOx2HQ6+ez12tmj+Z/mvrdcVUFXKp1pyMWILtPO2Grs+uTCTSh160Wg2uoJWRQQNMhEQ9MYC93+LQKTZtcAy2A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DESKTOP-178D9QK\solim</dc:creator>
  <cp:lastModifiedBy>DESKTOP-178D9QK\solim</cp:lastModifiedBy>
  <dcterms:created xsi:type="dcterms:W3CDTF">2020-03-11T06:37:07Z</dcterms:created>
  <dcterms:modified xsi:type="dcterms:W3CDTF">2020-03-11T06:37:43Z</dcterms:modified>
</cp:coreProperties>
</file>